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80" windowHeight="8040"/>
  </bookViews>
  <sheets>
    <sheet name="DAMAN" sheetId="1" r:id="rId1"/>
    <sheet name="SILVASSA" sheetId="5" r:id="rId2"/>
    <sheet name="BOISAR" sheetId="22" r:id="rId3"/>
    <sheet name="NASHIK RSC" sheetId="23" r:id="rId4"/>
    <sheet name="SOLAN" sheetId="17" r:id="rId5"/>
    <sheet name="EX-VASAI DEPOT" sheetId="20" r:id="rId6"/>
    <sheet name="PLANT WASTE" sheetId="21" r:id="rId7"/>
    <sheet name="T&amp;C" sheetId="14" r:id="rId8"/>
  </sheets>
  <definedNames>
    <definedName name="_xlnm.Print_Area" localSheetId="2">BOISAR!$A$1:$N$69</definedName>
    <definedName name="_xlnm.Print_Area" localSheetId="0">DAMAN!$A$1:$N$70</definedName>
    <definedName name="_xlnm.Print_Area" localSheetId="3">'NASHIK RSC'!$A$1:$L$91</definedName>
    <definedName name="_xlnm.Print_Area" localSheetId="1">SILVASSA!$A$1:$N$68</definedName>
    <definedName name="_xlnm.Print_Area" localSheetId="4">SOLAN!$A$1:$N$69</definedName>
  </definedNames>
  <calcPr calcId="124519"/>
</workbook>
</file>

<file path=xl/calcChain.xml><?xml version="1.0" encoding="utf-8"?>
<calcChain xmlns="http://schemas.openxmlformats.org/spreadsheetml/2006/main">
  <c r="G69" i="17"/>
  <c r="I69" s="1"/>
  <c r="J69" s="1"/>
  <c r="G68"/>
  <c r="I68"/>
  <c r="J68" s="1"/>
  <c r="G67"/>
  <c r="I67" s="1"/>
  <c r="J67" s="1"/>
  <c r="G66"/>
  <c r="I66"/>
  <c r="J66" s="1"/>
  <c r="G65"/>
  <c r="I65" s="1"/>
  <c r="J65" s="1"/>
  <c r="G64"/>
  <c r="I64"/>
  <c r="J64" s="1"/>
  <c r="G63"/>
  <c r="I63" s="1"/>
  <c r="J63" s="1"/>
  <c r="G62"/>
  <c r="I62"/>
  <c r="J62" s="1"/>
  <c r="K62" s="1"/>
  <c r="G61"/>
  <c r="I61" s="1"/>
  <c r="J61" s="1"/>
  <c r="G60"/>
  <c r="I60"/>
  <c r="J60" s="1"/>
  <c r="F69" i="23"/>
  <c r="G69" s="1"/>
  <c r="F68"/>
  <c r="G68" s="1"/>
  <c r="F67"/>
  <c r="G67" s="1"/>
  <c r="F66"/>
  <c r="G66" s="1"/>
  <c r="F65"/>
  <c r="G65" s="1"/>
  <c r="F64"/>
  <c r="G64" s="1"/>
  <c r="F63"/>
  <c r="G63" s="1"/>
  <c r="F62"/>
  <c r="G62" s="1"/>
  <c r="F61"/>
  <c r="G61" s="1"/>
  <c r="F60"/>
  <c r="G60" s="1"/>
  <c r="F56"/>
  <c r="G56" s="1"/>
  <c r="F55"/>
  <c r="G55" s="1"/>
  <c r="F54"/>
  <c r="G54" s="1"/>
  <c r="F53"/>
  <c r="G53" s="1"/>
  <c r="F52"/>
  <c r="G52" s="1"/>
  <c r="F51"/>
  <c r="G51" s="1"/>
  <c r="F50"/>
  <c r="G50" s="1"/>
  <c r="F49"/>
  <c r="G49" s="1"/>
  <c r="F48"/>
  <c r="G48" s="1"/>
  <c r="F47"/>
  <c r="G47" s="1"/>
  <c r="F46"/>
  <c r="G46" s="1"/>
  <c r="F45"/>
  <c r="G45" s="1"/>
  <c r="F44"/>
  <c r="G44" s="1"/>
  <c r="F43"/>
  <c r="G43" s="1"/>
  <c r="F42"/>
  <c r="G42" s="1"/>
  <c r="F41"/>
  <c r="G41" s="1"/>
  <c r="F40"/>
  <c r="G40" s="1"/>
  <c r="F39"/>
  <c r="G39" s="1"/>
  <c r="F38"/>
  <c r="G38" s="1"/>
  <c r="F37"/>
  <c r="G37" s="1"/>
  <c r="F36"/>
  <c r="G36" s="1"/>
  <c r="F35"/>
  <c r="G35" s="1"/>
  <c r="F34"/>
  <c r="G34" s="1"/>
  <c r="F33"/>
  <c r="G33" s="1"/>
  <c r="F29"/>
  <c r="G29" s="1"/>
  <c r="F28"/>
  <c r="G28" s="1"/>
  <c r="F27"/>
  <c r="G27" s="1"/>
  <c r="F26"/>
  <c r="G26" s="1"/>
  <c r="F25"/>
  <c r="G25" s="1"/>
  <c r="F24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68" i="20"/>
  <c r="G68" s="1"/>
  <c r="H68" s="1"/>
  <c r="F67"/>
  <c r="G67"/>
  <c r="H67" s="1"/>
  <c r="F66"/>
  <c r="G66" s="1"/>
  <c r="H66" s="1"/>
  <c r="F65"/>
  <c r="G65"/>
  <c r="H65" s="1"/>
  <c r="F64"/>
  <c r="G64" s="1"/>
  <c r="H64" s="1"/>
  <c r="F63"/>
  <c r="G63"/>
  <c r="H63" s="1"/>
  <c r="F62"/>
  <c r="G62" s="1"/>
  <c r="H62" s="1"/>
  <c r="F61"/>
  <c r="G61"/>
  <c r="H61" s="1"/>
  <c r="F60"/>
  <c r="G60" s="1"/>
  <c r="H60" s="1"/>
  <c r="F59"/>
  <c r="G59"/>
  <c r="H59" s="1"/>
  <c r="F55"/>
  <c r="G55" s="1"/>
  <c r="H55" s="1"/>
  <c r="F54"/>
  <c r="G54"/>
  <c r="H54" s="1"/>
  <c r="F53"/>
  <c r="G53" s="1"/>
  <c r="H53" s="1"/>
  <c r="F52"/>
  <c r="G52"/>
  <c r="H52" s="1"/>
  <c r="F51"/>
  <c r="G51" s="1"/>
  <c r="H51" s="1"/>
  <c r="F50"/>
  <c r="G50"/>
  <c r="H50" s="1"/>
  <c r="F49"/>
  <c r="G49" s="1"/>
  <c r="H49" s="1"/>
  <c r="F48"/>
  <c r="G48"/>
  <c r="H48" s="1"/>
  <c r="F47"/>
  <c r="G47" s="1"/>
  <c r="H47" s="1"/>
  <c r="F46"/>
  <c r="G46"/>
  <c r="H46" s="1"/>
  <c r="F45"/>
  <c r="G45" s="1"/>
  <c r="H45" s="1"/>
  <c r="F44"/>
  <c r="G44"/>
  <c r="H44" s="1"/>
  <c r="F43"/>
  <c r="G43" s="1"/>
  <c r="H43" s="1"/>
  <c r="F42"/>
  <c r="G42"/>
  <c r="H42" s="1"/>
  <c r="F41"/>
  <c r="G41" s="1"/>
  <c r="H41" s="1"/>
  <c r="F40"/>
  <c r="G40"/>
  <c r="H40" s="1"/>
  <c r="F39"/>
  <c r="G39" s="1"/>
  <c r="H39" s="1"/>
  <c r="F38"/>
  <c r="G38"/>
  <c r="H38" s="1"/>
  <c r="F37"/>
  <c r="G37" s="1"/>
  <c r="H37" s="1"/>
  <c r="F36"/>
  <c r="G36"/>
  <c r="H36" s="1"/>
  <c r="F35"/>
  <c r="G35" s="1"/>
  <c r="H35" s="1"/>
  <c r="F34"/>
  <c r="G34"/>
  <c r="H34" s="1"/>
  <c r="F33"/>
  <c r="G33" s="1"/>
  <c r="H33" s="1"/>
  <c r="F32"/>
  <c r="G32"/>
  <c r="H32" s="1"/>
  <c r="F28"/>
  <c r="G28" s="1"/>
  <c r="H28" s="1"/>
  <c r="F27"/>
  <c r="G27"/>
  <c r="H27" s="1"/>
  <c r="F26"/>
  <c r="G26" s="1"/>
  <c r="H26" s="1"/>
  <c r="F25"/>
  <c r="G25"/>
  <c r="H25" s="1"/>
  <c r="F24"/>
  <c r="G24" s="1"/>
  <c r="H24" s="1"/>
  <c r="F23"/>
  <c r="G23"/>
  <c r="H23" s="1"/>
  <c r="F22"/>
  <c r="G22" s="1"/>
  <c r="H22" s="1"/>
  <c r="F21"/>
  <c r="G21"/>
  <c r="H21" s="1"/>
  <c r="F20"/>
  <c r="G20" s="1"/>
  <c r="H20" s="1"/>
  <c r="F19"/>
  <c r="G19"/>
  <c r="H19" s="1"/>
  <c r="F18"/>
  <c r="G18" s="1"/>
  <c r="H18" s="1"/>
  <c r="F17"/>
  <c r="G17"/>
  <c r="H17" s="1"/>
  <c r="F16"/>
  <c r="G16" s="1"/>
  <c r="H16" s="1"/>
  <c r="F15"/>
  <c r="G15"/>
  <c r="H15" s="1"/>
  <c r="F14"/>
  <c r="G14" s="1"/>
  <c r="H14" s="1"/>
  <c r="F13"/>
  <c r="G13"/>
  <c r="H13" s="1"/>
  <c r="F12"/>
  <c r="G12" s="1"/>
  <c r="H12" s="1"/>
  <c r="F11"/>
  <c r="G11"/>
  <c r="H11" s="1"/>
  <c r="G62" i="22"/>
  <c r="I62"/>
  <c r="J62" s="1"/>
  <c r="K62" s="1"/>
  <c r="G61" i="5"/>
  <c r="I61"/>
  <c r="J61" s="1"/>
  <c r="K61" s="1"/>
  <c r="G62" i="1"/>
  <c r="I62"/>
  <c r="J62" s="1"/>
  <c r="K62" s="1"/>
  <c r="G23" i="17"/>
  <c r="I23"/>
  <c r="J23" s="1"/>
  <c r="K23" s="1"/>
  <c r="G23" i="22"/>
  <c r="I23"/>
  <c r="J23" s="1"/>
  <c r="K23" s="1"/>
  <c r="G22" i="5"/>
  <c r="I22"/>
  <c r="J22" s="1"/>
  <c r="K22" s="1"/>
  <c r="G23" i="1"/>
  <c r="I23"/>
  <c r="J23" s="1"/>
  <c r="K23" s="1"/>
  <c r="G44" i="17"/>
  <c r="I44"/>
  <c r="J44" s="1"/>
  <c r="K44" s="1"/>
  <c r="G44" i="22"/>
  <c r="I44"/>
  <c r="J44" s="1"/>
  <c r="K44" s="1"/>
  <c r="G43" i="5"/>
  <c r="I43"/>
  <c r="J43" s="1"/>
  <c r="K43" s="1"/>
  <c r="G44" i="1"/>
  <c r="I44"/>
  <c r="J44" s="1"/>
  <c r="K44" s="1"/>
  <c r="G50" i="17"/>
  <c r="I50"/>
  <c r="J50" s="1"/>
  <c r="K50" s="1"/>
  <c r="G50" i="22"/>
  <c r="I50"/>
  <c r="J50" s="1"/>
  <c r="K50" s="1"/>
  <c r="G49" i="5"/>
  <c r="I49"/>
  <c r="J49" s="1"/>
  <c r="K49" s="1"/>
  <c r="G50" i="1"/>
  <c r="I50"/>
  <c r="J50" s="1"/>
  <c r="K50" s="1"/>
  <c r="G12"/>
  <c r="I12"/>
  <c r="J12" s="1"/>
  <c r="G13" i="22"/>
  <c r="I13" s="1"/>
  <c r="J13" s="1"/>
  <c r="K13" s="1"/>
  <c r="G63"/>
  <c r="I63"/>
  <c r="J63" s="1"/>
  <c r="K63" s="1"/>
  <c r="G56" i="17"/>
  <c r="G55"/>
  <c r="G54"/>
  <c r="G53"/>
  <c r="G52"/>
  <c r="G51"/>
  <c r="G49"/>
  <c r="G48"/>
  <c r="G47"/>
  <c r="G46"/>
  <c r="G45"/>
  <c r="G43"/>
  <c r="G42"/>
  <c r="G41"/>
  <c r="G40"/>
  <c r="G39"/>
  <c r="G38"/>
  <c r="G37"/>
  <c r="G36"/>
  <c r="G35"/>
  <c r="G34"/>
  <c r="G33"/>
  <c r="G29"/>
  <c r="G28"/>
  <c r="G27"/>
  <c r="G26"/>
  <c r="G25"/>
  <c r="G24"/>
  <c r="G22"/>
  <c r="G21"/>
  <c r="G20"/>
  <c r="G19"/>
  <c r="G18"/>
  <c r="G17"/>
  <c r="G16"/>
  <c r="G15"/>
  <c r="G14"/>
  <c r="G13"/>
  <c r="G12"/>
  <c r="G69" i="22"/>
  <c r="G68"/>
  <c r="G67"/>
  <c r="G66"/>
  <c r="G65"/>
  <c r="G64"/>
  <c r="G61"/>
  <c r="G60"/>
  <c r="G56"/>
  <c r="G55"/>
  <c r="G54"/>
  <c r="G53"/>
  <c r="G52"/>
  <c r="G51"/>
  <c r="G49"/>
  <c r="G48"/>
  <c r="G47"/>
  <c r="G46"/>
  <c r="G45"/>
  <c r="G43"/>
  <c r="G42"/>
  <c r="G41"/>
  <c r="G40"/>
  <c r="G39"/>
  <c r="G38"/>
  <c r="G37"/>
  <c r="G36"/>
  <c r="G35"/>
  <c r="G34"/>
  <c r="G33"/>
  <c r="G29"/>
  <c r="G28"/>
  <c r="G27"/>
  <c r="G26"/>
  <c r="G25"/>
  <c r="G24"/>
  <c r="G22"/>
  <c r="G21"/>
  <c r="G20"/>
  <c r="G19"/>
  <c r="G18"/>
  <c r="G17"/>
  <c r="G16"/>
  <c r="G15"/>
  <c r="G14"/>
  <c r="G12"/>
  <c r="G68" i="5"/>
  <c r="G67"/>
  <c r="G66"/>
  <c r="G65"/>
  <c r="G64"/>
  <c r="G63"/>
  <c r="G62"/>
  <c r="G60"/>
  <c r="G59"/>
  <c r="G55"/>
  <c r="G54"/>
  <c r="G53"/>
  <c r="G52"/>
  <c r="G51"/>
  <c r="G50"/>
  <c r="G48"/>
  <c r="G47"/>
  <c r="G46"/>
  <c r="G45"/>
  <c r="G44"/>
  <c r="G42"/>
  <c r="G41"/>
  <c r="G40"/>
  <c r="G39"/>
  <c r="G38"/>
  <c r="G37"/>
  <c r="G36"/>
  <c r="G35"/>
  <c r="G34"/>
  <c r="G33"/>
  <c r="G32"/>
  <c r="G28"/>
  <c r="G27"/>
  <c r="G26"/>
  <c r="G25"/>
  <c r="G24"/>
  <c r="G23"/>
  <c r="G21"/>
  <c r="G20"/>
  <c r="G19"/>
  <c r="G18"/>
  <c r="G17"/>
  <c r="G16"/>
  <c r="G15"/>
  <c r="G14"/>
  <c r="G13"/>
  <c r="G12"/>
  <c r="G11"/>
  <c r="G29" i="1"/>
  <c r="G28"/>
  <c r="G27"/>
  <c r="G26"/>
  <c r="G25"/>
  <c r="G24"/>
  <c r="G22"/>
  <c r="G21"/>
  <c r="G20"/>
  <c r="G19"/>
  <c r="G18"/>
  <c r="G17"/>
  <c r="G16"/>
  <c r="G15"/>
  <c r="G14"/>
  <c r="G13"/>
  <c r="G69"/>
  <c r="G68"/>
  <c r="G67"/>
  <c r="G66"/>
  <c r="G65"/>
  <c r="G64"/>
  <c r="G63"/>
  <c r="G61"/>
  <c r="G60"/>
  <c r="G56"/>
  <c r="G55"/>
  <c r="G54"/>
  <c r="G53"/>
  <c r="G52"/>
  <c r="G51"/>
  <c r="G49"/>
  <c r="G48"/>
  <c r="G47"/>
  <c r="G46"/>
  <c r="G45"/>
  <c r="G42"/>
  <c r="G41"/>
  <c r="G40"/>
  <c r="G39"/>
  <c r="G38"/>
  <c r="G37"/>
  <c r="I37" s="1"/>
  <c r="J37" s="1"/>
  <c r="K37" s="1"/>
  <c r="G36"/>
  <c r="G35"/>
  <c r="I35" s="1"/>
  <c r="J35" s="1"/>
  <c r="K35" s="1"/>
  <c r="G34"/>
  <c r="G33"/>
  <c r="G43"/>
  <c r="I37" i="17"/>
  <c r="J37" s="1"/>
  <c r="K37" s="1"/>
  <c r="I37" i="22"/>
  <c r="J37"/>
  <c r="K37" s="1"/>
  <c r="I36" i="5"/>
  <c r="J36" s="1"/>
  <c r="K36" s="1"/>
  <c r="I35" i="17"/>
  <c r="J35" s="1"/>
  <c r="K35" s="1"/>
  <c r="I51"/>
  <c r="J51"/>
  <c r="K51" s="1"/>
  <c r="I51" i="22"/>
  <c r="J51" s="1"/>
  <c r="K51" s="1"/>
  <c r="I35"/>
  <c r="J35"/>
  <c r="K35" s="1"/>
  <c r="I34" i="5"/>
  <c r="J34" s="1"/>
  <c r="K34" s="1"/>
  <c r="I50"/>
  <c r="J50"/>
  <c r="K50" s="1"/>
  <c r="I51" i="1"/>
  <c r="J51" s="1"/>
  <c r="K51" s="1"/>
  <c r="I34" i="17"/>
  <c r="J34" s="1"/>
  <c r="K34" s="1"/>
  <c r="I34" i="22"/>
  <c r="J34"/>
  <c r="K34" s="1"/>
  <c r="I33" i="5"/>
  <c r="J33" s="1"/>
  <c r="K33" s="1"/>
  <c r="I34" i="1"/>
  <c r="J34"/>
  <c r="K34" s="1"/>
  <c r="I22" i="17"/>
  <c r="J22" s="1"/>
  <c r="K22" s="1"/>
  <c r="I21" i="22"/>
  <c r="J21"/>
  <c r="K21" s="1"/>
  <c r="I22"/>
  <c r="J22" s="1"/>
  <c r="K22" s="1"/>
  <c r="I21" i="5"/>
  <c r="J21"/>
  <c r="K21" s="1"/>
  <c r="I22" i="1"/>
  <c r="J22" s="1"/>
  <c r="K22" s="1"/>
  <c r="I21" i="17"/>
  <c r="J21"/>
  <c r="K21" s="1"/>
  <c r="I20" i="5"/>
  <c r="J20" s="1"/>
  <c r="K20" s="1"/>
  <c r="I21" i="1"/>
  <c r="J21"/>
  <c r="K21" s="1"/>
  <c r="I26" i="17"/>
  <c r="J26" s="1"/>
  <c r="K26" s="1"/>
  <c r="I20"/>
  <c r="J20"/>
  <c r="K20" s="1"/>
  <c r="I26" i="22"/>
  <c r="J26" s="1"/>
  <c r="K26" s="1"/>
  <c r="I20"/>
  <c r="J20"/>
  <c r="K20" s="1"/>
  <c r="I25" i="5"/>
  <c r="J25" s="1"/>
  <c r="K25" s="1"/>
  <c r="I19"/>
  <c r="J19"/>
  <c r="K19" s="1"/>
  <c r="I26" i="1"/>
  <c r="J26" s="1"/>
  <c r="K26" s="1"/>
  <c r="I20"/>
  <c r="J20"/>
  <c r="K20" s="1"/>
  <c r="I27" i="17"/>
  <c r="J27" s="1"/>
  <c r="K27" s="1"/>
  <c r="I27" i="22"/>
  <c r="J27"/>
  <c r="K27" s="1"/>
  <c r="I26" i="5"/>
  <c r="J26" s="1"/>
  <c r="K26" s="1"/>
  <c r="I27" i="1"/>
  <c r="J27"/>
  <c r="K27" s="1"/>
  <c r="I12" i="22"/>
  <c r="J12" s="1"/>
  <c r="K12" s="1"/>
  <c r="I14"/>
  <c r="J14" s="1"/>
  <c r="K14" s="1"/>
  <c r="I15"/>
  <c r="J15"/>
  <c r="K15" s="1"/>
  <c r="I16"/>
  <c r="J16" s="1"/>
  <c r="K16" s="1"/>
  <c r="I17"/>
  <c r="J17"/>
  <c r="K17" s="1"/>
  <c r="I18"/>
  <c r="J18" s="1"/>
  <c r="K18" s="1"/>
  <c r="I19"/>
  <c r="J19"/>
  <c r="K19" s="1"/>
  <c r="I24"/>
  <c r="J24" s="1"/>
  <c r="K24" s="1"/>
  <c r="I25"/>
  <c r="J25"/>
  <c r="K25" s="1"/>
  <c r="I28"/>
  <c r="J28" s="1"/>
  <c r="K28" s="1"/>
  <c r="I29"/>
  <c r="J29"/>
  <c r="K29" s="1"/>
  <c r="I33"/>
  <c r="J33" s="1"/>
  <c r="K33" s="1"/>
  <c r="I36"/>
  <c r="J36"/>
  <c r="K36" s="1"/>
  <c r="I38"/>
  <c r="J38" s="1"/>
  <c r="K38" s="1"/>
  <c r="I39"/>
  <c r="J39"/>
  <c r="K39" s="1"/>
  <c r="I40"/>
  <c r="J40" s="1"/>
  <c r="K40" s="1"/>
  <c r="I41"/>
  <c r="J41"/>
  <c r="K41" s="1"/>
  <c r="I42"/>
  <c r="J42" s="1"/>
  <c r="K42" s="1"/>
  <c r="I43"/>
  <c r="J43"/>
  <c r="K43" s="1"/>
  <c r="I45"/>
  <c r="J45" s="1"/>
  <c r="K45" s="1"/>
  <c r="I46"/>
  <c r="J46"/>
  <c r="K46" s="1"/>
  <c r="I47"/>
  <c r="J47" s="1"/>
  <c r="K47" s="1"/>
  <c r="I48"/>
  <c r="J48"/>
  <c r="K48" s="1"/>
  <c r="I49"/>
  <c r="J49" s="1"/>
  <c r="K49" s="1"/>
  <c r="I52"/>
  <c r="J52"/>
  <c r="K52" s="1"/>
  <c r="I53"/>
  <c r="J53" s="1"/>
  <c r="K53" s="1"/>
  <c r="I54"/>
  <c r="J54"/>
  <c r="K54" s="1"/>
  <c r="I55"/>
  <c r="J55" s="1"/>
  <c r="K55" s="1"/>
  <c r="I56"/>
  <c r="J56"/>
  <c r="K56" s="1"/>
  <c r="I60"/>
  <c r="J60" s="1"/>
  <c r="K60" s="1"/>
  <c r="I61"/>
  <c r="J61"/>
  <c r="K61" s="1"/>
  <c r="I64"/>
  <c r="J64"/>
  <c r="K64" s="1"/>
  <c r="I65"/>
  <c r="J65" s="1"/>
  <c r="K65" s="1"/>
  <c r="I66"/>
  <c r="J66"/>
  <c r="K66" s="1"/>
  <c r="I67"/>
  <c r="J67" s="1"/>
  <c r="K67" s="1"/>
  <c r="I68"/>
  <c r="J68"/>
  <c r="K68" s="1"/>
  <c r="I69"/>
  <c r="J69" s="1"/>
  <c r="K69" s="1"/>
  <c r="I19" i="17"/>
  <c r="J19"/>
  <c r="K19" s="1"/>
  <c r="I18" i="5"/>
  <c r="J18" s="1"/>
  <c r="K18" s="1"/>
  <c r="I19" i="1"/>
  <c r="J19"/>
  <c r="K19" s="1"/>
  <c r="I45" i="17"/>
  <c r="J45" s="1"/>
  <c r="K45" s="1"/>
  <c r="I39"/>
  <c r="J39"/>
  <c r="K39" s="1"/>
  <c r="I40"/>
  <c r="J40" s="1"/>
  <c r="K40" s="1"/>
  <c r="I41"/>
  <c r="J41"/>
  <c r="K41" s="1"/>
  <c r="I42"/>
  <c r="J42" s="1"/>
  <c r="K42" s="1"/>
  <c r="I43"/>
  <c r="J43"/>
  <c r="K43" s="1"/>
  <c r="I46"/>
  <c r="J46" s="1"/>
  <c r="K46" s="1"/>
  <c r="I47"/>
  <c r="J47"/>
  <c r="K47" s="1"/>
  <c r="I48"/>
  <c r="J48" s="1"/>
  <c r="K48" s="1"/>
  <c r="I49"/>
  <c r="J49"/>
  <c r="K49" s="1"/>
  <c r="I44" i="5"/>
  <c r="J44" s="1"/>
  <c r="K44" s="1"/>
  <c r="I38"/>
  <c r="J38"/>
  <c r="K38" s="1"/>
  <c r="I39"/>
  <c r="J39" s="1"/>
  <c r="K39" s="1"/>
  <c r="I40"/>
  <c r="J40"/>
  <c r="K40" s="1"/>
  <c r="I41"/>
  <c r="J41" s="1"/>
  <c r="K41" s="1"/>
  <c r="I42"/>
  <c r="J42"/>
  <c r="K42" s="1"/>
  <c r="I45"/>
  <c r="J45" s="1"/>
  <c r="K45" s="1"/>
  <c r="I46"/>
  <c r="J46"/>
  <c r="K46" s="1"/>
  <c r="I47"/>
  <c r="J47" s="1"/>
  <c r="K47" s="1"/>
  <c r="I48"/>
  <c r="J48"/>
  <c r="K48" s="1"/>
  <c r="I45" i="1"/>
  <c r="J45" s="1"/>
  <c r="K45" s="1"/>
  <c r="I39"/>
  <c r="J39"/>
  <c r="K39" s="1"/>
  <c r="I40"/>
  <c r="J40" s="1"/>
  <c r="K40" s="1"/>
  <c r="I41"/>
  <c r="J41"/>
  <c r="K41" s="1"/>
  <c r="I42"/>
  <c r="J42" s="1"/>
  <c r="K42" s="1"/>
  <c r="I43"/>
  <c r="J43"/>
  <c r="K43" s="1"/>
  <c r="I46"/>
  <c r="J46" s="1"/>
  <c r="K46" s="1"/>
  <c r="I47"/>
  <c r="J47"/>
  <c r="K47" s="1"/>
  <c r="I48"/>
  <c r="J48" s="1"/>
  <c r="K48" s="1"/>
  <c r="I49"/>
  <c r="J49"/>
  <c r="K49" s="1"/>
  <c r="I60"/>
  <c r="J60" s="1"/>
  <c r="I25" i="17"/>
  <c r="J25" s="1"/>
  <c r="K25" s="1"/>
  <c r="I24" i="5"/>
  <c r="J24"/>
  <c r="K24" s="1"/>
  <c r="I25" i="1"/>
  <c r="J25" s="1"/>
  <c r="K25" s="1"/>
  <c r="I24" i="17"/>
  <c r="J24"/>
  <c r="K24" s="1"/>
  <c r="I23" i="5"/>
  <c r="J23" s="1"/>
  <c r="K23" s="1"/>
  <c r="I24" i="1"/>
  <c r="J24"/>
  <c r="K24" s="1"/>
  <c r="I60" i="5"/>
  <c r="J60" s="1"/>
  <c r="K60" s="1"/>
  <c r="I17"/>
  <c r="J17"/>
  <c r="K17" s="1"/>
  <c r="I61" i="1"/>
  <c r="J61" s="1"/>
  <c r="K61" s="1"/>
  <c r="I18"/>
  <c r="J18"/>
  <c r="K18" s="1"/>
  <c r="K61" i="17"/>
  <c r="I18"/>
  <c r="J18"/>
  <c r="K18" s="1"/>
  <c r="K65"/>
  <c r="I64" i="5"/>
  <c r="J64"/>
  <c r="K64" s="1"/>
  <c r="I65" i="1"/>
  <c r="J65" s="1"/>
  <c r="K65" s="1"/>
  <c r="I12" i="17"/>
  <c r="J12"/>
  <c r="K12" s="1"/>
  <c r="I13"/>
  <c r="J13" s="1"/>
  <c r="K13" s="1"/>
  <c r="I14"/>
  <c r="J14"/>
  <c r="K14" s="1"/>
  <c r="I15"/>
  <c r="J15" s="1"/>
  <c r="K15" s="1"/>
  <c r="I16"/>
  <c r="J16"/>
  <c r="K16" s="1"/>
  <c r="I17"/>
  <c r="J17" s="1"/>
  <c r="K17" s="1"/>
  <c r="I28"/>
  <c r="J28"/>
  <c r="K28" s="1"/>
  <c r="I29"/>
  <c r="J29" s="1"/>
  <c r="K29" s="1"/>
  <c r="I33"/>
  <c r="J33"/>
  <c r="K33" s="1"/>
  <c r="I36"/>
  <c r="J36" s="1"/>
  <c r="K36" s="1"/>
  <c r="I38"/>
  <c r="J38"/>
  <c r="K38" s="1"/>
  <c r="I52"/>
  <c r="J52" s="1"/>
  <c r="K52" s="1"/>
  <c r="I53"/>
  <c r="J53"/>
  <c r="K53" s="1"/>
  <c r="I54"/>
  <c r="J54" s="1"/>
  <c r="K54" s="1"/>
  <c r="I55"/>
  <c r="J55"/>
  <c r="K55" s="1"/>
  <c r="I56"/>
  <c r="J56" s="1"/>
  <c r="K56" s="1"/>
  <c r="K60"/>
  <c r="K63"/>
  <c r="K64"/>
  <c r="K66"/>
  <c r="K67"/>
  <c r="K68"/>
  <c r="K69"/>
  <c r="I68" i="5"/>
  <c r="J68" s="1"/>
  <c r="K68" s="1"/>
  <c r="I67"/>
  <c r="J67"/>
  <c r="K67" s="1"/>
  <c r="I66"/>
  <c r="J66" s="1"/>
  <c r="K66" s="1"/>
  <c r="I65"/>
  <c r="J65"/>
  <c r="K65" s="1"/>
  <c r="I63"/>
  <c r="J63" s="1"/>
  <c r="K63" s="1"/>
  <c r="I62"/>
  <c r="J62"/>
  <c r="K62" s="1"/>
  <c r="I59"/>
  <c r="J59" s="1"/>
  <c r="K59" s="1"/>
  <c r="I55"/>
  <c r="J55"/>
  <c r="K55" s="1"/>
  <c r="I54"/>
  <c r="J54" s="1"/>
  <c r="K54" s="1"/>
  <c r="I53"/>
  <c r="J53"/>
  <c r="K53" s="1"/>
  <c r="I52"/>
  <c r="J52" s="1"/>
  <c r="K52" s="1"/>
  <c r="I51"/>
  <c r="J51"/>
  <c r="K51" s="1"/>
  <c r="I37"/>
  <c r="J37" s="1"/>
  <c r="K37" s="1"/>
  <c r="I35"/>
  <c r="J35"/>
  <c r="K35" s="1"/>
  <c r="I32"/>
  <c r="J32" s="1"/>
  <c r="K32" s="1"/>
  <c r="I28"/>
  <c r="J28"/>
  <c r="K28" s="1"/>
  <c r="I27"/>
  <c r="J27" s="1"/>
  <c r="K27" s="1"/>
  <c r="I16"/>
  <c r="J16"/>
  <c r="K16" s="1"/>
  <c r="I15"/>
  <c r="J15" s="1"/>
  <c r="K15" s="1"/>
  <c r="I14"/>
  <c r="J14"/>
  <c r="K14" s="1"/>
  <c r="I13"/>
  <c r="J13" s="1"/>
  <c r="K13" s="1"/>
  <c r="I12"/>
  <c r="J12"/>
  <c r="K12" s="1"/>
  <c r="I11"/>
  <c r="J11" s="1"/>
  <c r="K11" s="1"/>
  <c r="I69" i="1"/>
  <c r="J69"/>
  <c r="K69" s="1"/>
  <c r="I68"/>
  <c r="J68" s="1"/>
  <c r="K68" s="1"/>
  <c r="I67"/>
  <c r="J67"/>
  <c r="K67" s="1"/>
  <c r="I66"/>
  <c r="J66" s="1"/>
  <c r="K66" s="1"/>
  <c r="I64"/>
  <c r="J64"/>
  <c r="K64" s="1"/>
  <c r="I63"/>
  <c r="J63" s="1"/>
  <c r="K63" s="1"/>
  <c r="K60"/>
  <c r="I56"/>
  <c r="J56" s="1"/>
  <c r="K56" s="1"/>
  <c r="I55"/>
  <c r="J55"/>
  <c r="K55" s="1"/>
  <c r="I54"/>
  <c r="J54" s="1"/>
  <c r="K54" s="1"/>
  <c r="I53"/>
  <c r="J53"/>
  <c r="K53" s="1"/>
  <c r="I52"/>
  <c r="J52" s="1"/>
  <c r="K52" s="1"/>
  <c r="I38"/>
  <c r="J38"/>
  <c r="K38" s="1"/>
  <c r="I36"/>
  <c r="J36" s="1"/>
  <c r="K36" s="1"/>
  <c r="I33"/>
  <c r="J33"/>
  <c r="K33" s="1"/>
  <c r="I28"/>
  <c r="J28" s="1"/>
  <c r="K28" s="1"/>
  <c r="I15"/>
  <c r="J15"/>
  <c r="K15" s="1"/>
  <c r="I14"/>
  <c r="J14" s="1"/>
  <c r="K14" s="1"/>
  <c r="I13"/>
  <c r="J13"/>
  <c r="K13" s="1"/>
  <c r="I29"/>
  <c r="J29" s="1"/>
  <c r="K29" s="1"/>
  <c r="I17"/>
  <c r="J17"/>
  <c r="K17" s="1"/>
  <c r="I16"/>
  <c r="J16" s="1"/>
  <c r="K16" s="1"/>
  <c r="K12"/>
</calcChain>
</file>

<file path=xl/sharedStrings.xml><?xml version="1.0" encoding="utf-8"?>
<sst xmlns="http://schemas.openxmlformats.org/spreadsheetml/2006/main" count="1065" uniqueCount="211">
  <si>
    <t>BASIC</t>
  </si>
  <si>
    <t>TOTAL</t>
  </si>
  <si>
    <t>UTILITY</t>
  </si>
  <si>
    <t>XEHD</t>
  </si>
  <si>
    <t>XMHD</t>
  </si>
  <si>
    <t>DXM</t>
  </si>
  <si>
    <t>IM</t>
  </si>
  <si>
    <t>RAFFIA</t>
  </si>
  <si>
    <t>MFI</t>
  </si>
  <si>
    <t>012DB54</t>
  </si>
  <si>
    <t>GPBM</t>
  </si>
  <si>
    <t>HM</t>
  </si>
  <si>
    <t>080M60</t>
  </si>
  <si>
    <t>042R35A</t>
  </si>
  <si>
    <t>DXB</t>
  </si>
  <si>
    <t>GRADE</t>
  </si>
  <si>
    <t>(-) C D</t>
  </si>
  <si>
    <t xml:space="preserve"> + 0.50% CST</t>
  </si>
  <si>
    <t xml:space="preserve"> + FREIGHT</t>
  </si>
  <si>
    <t>INJ. M.</t>
  </si>
  <si>
    <t>1030RG</t>
  </si>
  <si>
    <t>TQ</t>
  </si>
  <si>
    <t>1100FS</t>
  </si>
  <si>
    <t>1060MG</t>
  </si>
  <si>
    <t>1030MG</t>
  </si>
  <si>
    <t>H D P E</t>
  </si>
  <si>
    <t>010E52</t>
  </si>
  <si>
    <t>INJ.M.</t>
  </si>
  <si>
    <t>080DM57</t>
  </si>
  <si>
    <t>LLDPE</t>
  </si>
  <si>
    <t>PP</t>
  </si>
  <si>
    <t>NA</t>
  </si>
  <si>
    <t>DXF</t>
  </si>
  <si>
    <t>XRLL</t>
  </si>
  <si>
    <t>FILM</t>
  </si>
  <si>
    <t>XMLL</t>
  </si>
  <si>
    <t>XFLL</t>
  </si>
  <si>
    <t>PIPE</t>
  </si>
  <si>
    <t>004DP44 ( PE80 )</t>
  </si>
  <si>
    <t>003DP47 ( PE 100 )</t>
  </si>
  <si>
    <t>065E24A</t>
  </si>
  <si>
    <t>EC</t>
  </si>
  <si>
    <t>A) Zonal General Trade Price (ZGTP)</t>
  </si>
  <si>
    <t xml:space="preserve">    a)   Gradewise Zonal GTP Ex-Works and Ex-Stockist Price of PP /PE are enclosed in Annexure-I</t>
  </si>
  <si>
    <t xml:space="preserve">    b)  Ex Stockist Prices include Excise Duty and Education Cess</t>
  </si>
  <si>
    <t xml:space="preserve">    c) ZGTP of non prime grades will be lower by Rs 796/MT for Ex Works Sales &amp; Ex Stockist Sales than the</t>
  </si>
  <si>
    <t xml:space="preserve">         respective prime grades</t>
  </si>
  <si>
    <t xml:space="preserve">    d) ZGTP of PP Utility grades for Ex Works Sales enclosed in Annexure-I</t>
  </si>
  <si>
    <t>I) Cash Discounts(CD) &amp; Early Payment Incentive( EPI)</t>
  </si>
  <si>
    <t xml:space="preserve">    b. All Ex Stock Sales will be cash only sales. No CD and Credit will be available on the Ex CS Sales</t>
  </si>
  <si>
    <t xml:space="preserve">    c. CD shall be applicable on Prime and Non Prime grades only</t>
  </si>
  <si>
    <t xml:space="preserve">    d. 14 Days Interest Free Credit (IFC) shall be applicable to Customers buying on Ex-Works Sales Only, on Credit in lieu of CD</t>
  </si>
  <si>
    <t xml:space="preserve">        and the same shall not be applicable on Ex-Stock Sales</t>
  </si>
  <si>
    <t xml:space="preserve">        is received before the IFC period.</t>
  </si>
  <si>
    <t>II) Monthly Upliftment Incentive (MUI)</t>
  </si>
  <si>
    <t xml:space="preserve">    a) MUI will be offered to customers for buying quantity of material as per monthly upliftment slabs.</t>
  </si>
  <si>
    <t xml:space="preserve">        MUI will be issued through credit notes in the subsequent month</t>
  </si>
  <si>
    <t xml:space="preserve">    b) Ex works quantities and Ex Stockist Sales can be clubbed together for applicability of MUI for the month</t>
  </si>
  <si>
    <t xml:space="preserve">    c) HDPE, LLDPE &amp; PP grades would not be allowed to be combined for the purpose of MUI applicability</t>
  </si>
  <si>
    <t xml:space="preserve">    d) MUI will be applicable on Prime &amp; Non Prime Grades only</t>
  </si>
  <si>
    <t>III) Trade Discount (TD)</t>
  </si>
  <si>
    <t>C) Utility grades (UG)/ Plant Waste (PW)/ Sweep Grades (SG)</t>
  </si>
  <si>
    <t xml:space="preserve">    a) PP/PE -UG/PW &amp; SG would be sold on EX-WORKS and CASH TERMS only</t>
  </si>
  <si>
    <t xml:space="preserve">    b) MUI shall not be applicable either on UG/PW &amp; SG off take quantity or on Clubbing of UG/PW &amp;SG</t>
  </si>
  <si>
    <t xml:space="preserve">       off take quantity with any other grade.</t>
  </si>
  <si>
    <t xml:space="preserve">D) Delivery Charges Ex Panipat shall be billed as per actuals (Annexure - II) in addition to ZGTP. </t>
  </si>
  <si>
    <t xml:space="preserve">     Unloading and Varai Charges to be borne by the Customer.</t>
  </si>
  <si>
    <t xml:space="preserve">F) Freight, Loading and Varai Charges  on Ex Stockist Sales to be borne by the customers themselves:  </t>
  </si>
  <si>
    <t>G) Any local levies applicable on goods will be extra.</t>
  </si>
  <si>
    <t>H) Excise Duty, Cess, CST, VAT will be charged extra as applicable at the prevailing rates.</t>
  </si>
  <si>
    <t>I) Applicable, CST rate is 0.50%.</t>
  </si>
  <si>
    <t>J) Packaging :Prices are inclusive of standard packaging in 25 Kg bags</t>
  </si>
  <si>
    <t>K) Cut and torn bags</t>
  </si>
  <si>
    <t>ZGTP of cut and torn bags would be lower by Rs 800/MT than the corresponding ZGTP</t>
  </si>
  <si>
    <t>Material will be sold on actual weight basis.</t>
  </si>
  <si>
    <t>BASIC LANDED</t>
  </si>
  <si>
    <t>TRADE DISC</t>
  </si>
  <si>
    <t>003DB52</t>
  </si>
  <si>
    <t>001DB52</t>
  </si>
  <si>
    <t>MBM</t>
  </si>
  <si>
    <t>LBM</t>
  </si>
  <si>
    <t>500M24A</t>
  </si>
  <si>
    <t>LL -IM</t>
  </si>
  <si>
    <t>ROTO M</t>
  </si>
  <si>
    <t>Please Refer Terms &amp; Conditions</t>
  </si>
  <si>
    <t xml:space="preserve">                    LLDPE</t>
  </si>
  <si>
    <t xml:space="preserve">                                 PP</t>
  </si>
  <si>
    <t xml:space="preserve">                        H D P E</t>
  </si>
  <si>
    <t>300M24A</t>
  </si>
  <si>
    <t>LL-IM</t>
  </si>
  <si>
    <t>2120MC</t>
  </si>
  <si>
    <t>020F18S</t>
  </si>
  <si>
    <t>010F18S/010F18A</t>
  </si>
  <si>
    <t>RANDOM IM</t>
  </si>
  <si>
    <t>1XHF /3XHF</t>
  </si>
  <si>
    <t>1XLF/ 3XLF</t>
  </si>
  <si>
    <t>1XHF/3XHF</t>
  </si>
  <si>
    <t>1XLF/3XLF</t>
  </si>
  <si>
    <t>ZGTP - Waste Grades, Rs/MT</t>
  </si>
  <si>
    <t>PE Plant Sweep</t>
  </si>
  <si>
    <t>PE Machine Waste</t>
  </si>
  <si>
    <t>PE Powder</t>
  </si>
  <si>
    <t>PP Plant Sweep</t>
  </si>
  <si>
    <t>PP Godown Sweep</t>
  </si>
  <si>
    <t>PP Machine Waste</t>
  </si>
  <si>
    <t>BDPP</t>
  </si>
  <si>
    <t>IMPACT POLY</t>
  </si>
  <si>
    <t>3030MG</t>
  </si>
  <si>
    <t>IMPACT CP</t>
  </si>
  <si>
    <t>IMPACT CO POLY</t>
  </si>
  <si>
    <t>DEL CREDERE ASSOCIATE (DCA) CUM CONSIGNMENT STOCKIEST (CS) OF INDIAN OIL CORPORATION LIMITED FOR PE/PP</t>
  </si>
  <si>
    <t xml:space="preserve">B-11, WADALA UDYOG BHAVAN, </t>
  </si>
  <si>
    <t>WADALA, MUMBAI – 400 031 (INDIA)</t>
  </si>
  <si>
    <t>Tel: 022-40572999 (20 Lines) Fax: 022-40572900</t>
  </si>
  <si>
    <t>Email: boranagroup@gmail.com website: www.boranaplastic.net</t>
  </si>
  <si>
    <r>
      <t>BORANA PLASTIC LIMITED</t>
    </r>
    <r>
      <rPr>
        <sz val="18"/>
        <color indexed="8"/>
        <rFont val="Trebuchet MS"/>
        <family val="2"/>
      </rPr>
      <t xml:space="preserve"> </t>
    </r>
  </si>
  <si>
    <t>DCA CUM CS  OF INDIAN OIL CORPORATION LIMITED FOR PE/PP</t>
  </si>
  <si>
    <t>180M50</t>
  </si>
  <si>
    <t>5080MG</t>
  </si>
  <si>
    <t>010DP45 (PE 63)</t>
  </si>
  <si>
    <t xml:space="preserve">        Please Refer Terms &amp; Conditions </t>
  </si>
  <si>
    <t xml:space="preserve">    d) No TD will be applicable on Ex Stockist Prices on Prime &amp; Non-Prime grades of HDPE 010E52</t>
  </si>
  <si>
    <t xml:space="preserve">        Warehouse sale where the same shall be offered on post sale basis.</t>
  </si>
  <si>
    <t>002DP48P100</t>
  </si>
  <si>
    <t xml:space="preserve">    b) TD of Rs.2000/- per MT will be applicable on Prime&amp;Non-Prime grades of 003DP47,004DP44 &amp; 002DP48 on post sale basis</t>
  </si>
  <si>
    <t>HD FILM</t>
  </si>
  <si>
    <t>003F46</t>
  </si>
  <si>
    <t>2020EC</t>
  </si>
  <si>
    <t>BM/EXT</t>
  </si>
  <si>
    <t>2120MC-NP</t>
  </si>
  <si>
    <t>HOMO FIBRE</t>
  </si>
  <si>
    <t>1110MG/1200MG</t>
  </si>
  <si>
    <t>1350YG/1250YG</t>
  </si>
  <si>
    <t>38/25</t>
  </si>
  <si>
    <t>11/*20</t>
  </si>
  <si>
    <t>1110MA/1110MAS</t>
  </si>
  <si>
    <t>5080MG-NP</t>
  </si>
  <si>
    <t>3120MG</t>
  </si>
  <si>
    <t>PP CP</t>
  </si>
  <si>
    <t>3120MA</t>
  </si>
  <si>
    <t>010DE56</t>
  </si>
  <si>
    <t>Raffia/Mono</t>
  </si>
  <si>
    <t>012E50</t>
  </si>
  <si>
    <t>004P41 (P63)</t>
  </si>
  <si>
    <t>Raffia</t>
  </si>
  <si>
    <t>080M60U</t>
  </si>
  <si>
    <t xml:space="preserve"> + 12.36% ED</t>
  </si>
  <si>
    <t xml:space="preserve">   e) TD of Rs.2000/mt will bi applicable on Prime &amp; Non Prime Grade of 003DB52 on post sale basis</t>
  </si>
  <si>
    <t>Would be charged from the date of invoice</t>
  </si>
  <si>
    <t>Sales from Depot: interest would be charged @24% p.a. from the date of Invoice</t>
  </si>
  <si>
    <t>010DP45U</t>
  </si>
  <si>
    <t xml:space="preserve">    a) TD of Rs.4000/- per MT will be deducted pre Excise basis on Ex Works Sales applicable on Prime&amp;Non-Prime grades of 010E52,1030RGexcept for ex </t>
  </si>
  <si>
    <t xml:space="preserve">   f) TD of Rs. 2500/- per MT will be applicable on Prime &amp; Non-Prime grade fo 010DP45U on post sale basis. </t>
  </si>
  <si>
    <t xml:space="preserve">    c) TD of Rs.2000/- per MT will be deducted pre excise basis on Ex Works Sales applicable on Prime&amp;Non-Prime grades of 001DB52</t>
  </si>
  <si>
    <t>002DF50</t>
  </si>
  <si>
    <t xml:space="preserve">003DF49 </t>
  </si>
  <si>
    <t>003DF49</t>
  </si>
  <si>
    <t>PE Fines</t>
  </si>
  <si>
    <t xml:space="preserve">    f. EPI will be applicable on Ex Works / Ex RSC Credit Sales only.</t>
  </si>
  <si>
    <t>E) Charges for Delievry Assistance (w.e.f. 01.04.2013) for Ex Panipat sales are enclosed in Annexure - II.</t>
  </si>
  <si>
    <t xml:space="preserve">L) against Cash Term sale : interest on late payment would be charged @24% p.a. upto 14 days and after 14 days interest @28% p.a. </t>
  </si>
  <si>
    <t>Against 14 days credit Term Sale : interest on late payment after due date would be charged at 28% p.a. from the due date</t>
  </si>
  <si>
    <t xml:space="preserve">M) LBT charges for Ex Vasai Sale.1.3% for Vasai customer &amp; out of Vasai Customer 0.13% </t>
  </si>
  <si>
    <t>020F18A</t>
  </si>
  <si>
    <t>Monthly Upliftment Incentive (MUI) for PP</t>
  </si>
  <si>
    <t>&gt;=15   &lt;  48</t>
  </si>
  <si>
    <t>&gt;=48   &lt; 128</t>
  </si>
  <si>
    <t>&gt;=128 &lt; 176</t>
  </si>
  <si>
    <t>&gt;=176 &lt; 352</t>
  </si>
  <si>
    <t>&gt;=352 &lt; 528</t>
  </si>
  <si>
    <t>&gt;=528 &lt; 720</t>
  </si>
  <si>
    <t>&gt;=720</t>
  </si>
  <si>
    <t>Monthly Upliftment Incentive (MUI) for PE</t>
  </si>
  <si>
    <t>&gt;=9   &lt;  27</t>
  </si>
  <si>
    <t>&gt;=27   &lt; 72</t>
  </si>
  <si>
    <t>&gt;=72 &lt;  99</t>
  </si>
  <si>
    <t>&gt;=99 &lt; 198</t>
  </si>
  <si>
    <t>&gt;=198 &lt; 297</t>
  </si>
  <si>
    <t>&gt;=297 &lt; 405</t>
  </si>
  <si>
    <t xml:space="preserve">&gt;=405 </t>
  </si>
  <si>
    <t>VAT 5%</t>
  </si>
  <si>
    <t xml:space="preserve">Post Excise </t>
  </si>
  <si>
    <t>(-) C.D</t>
  </si>
  <si>
    <t>1110MG/1110MGS/1200MG</t>
  </si>
  <si>
    <t>4080 MH / 4100MH</t>
  </si>
  <si>
    <t>1350YG/1250YG/1200YG</t>
  </si>
  <si>
    <t>LOCATIONAL DISCOUNT /MT ON PRE EXCISE BASIS</t>
  </si>
  <si>
    <t>Amravati</t>
  </si>
  <si>
    <t>Aurangabad</t>
  </si>
  <si>
    <t>Jalna</t>
  </si>
  <si>
    <t>Kolhapur</t>
  </si>
  <si>
    <t>Latur</t>
  </si>
  <si>
    <t>Mumbai City</t>
  </si>
  <si>
    <t>Nagpur</t>
  </si>
  <si>
    <t>Pune</t>
  </si>
  <si>
    <t>Sindhudurg</t>
  </si>
  <si>
    <t>Thane</t>
  </si>
  <si>
    <t>ALL PRICES ARE EX- WEARHOUSE PRICE</t>
  </si>
  <si>
    <t xml:space="preserve">ALL SALES ARE VAT SALES : - VAT 5% APPLICABLE ON TOTAL </t>
  </si>
  <si>
    <t xml:space="preserve">    a. CD on Ex-Works sales will be Rs 1400/- per MT on pre-Excise basis for Cash Customers</t>
  </si>
  <si>
    <t xml:space="preserve">    e. An Early Payment Incentive (EPI) of Rs 100/ MT/Day will be applicable for Credit customers if payment</t>
  </si>
  <si>
    <t>4080 MH/4100 MH</t>
  </si>
  <si>
    <t>PRICE LIST INDIAN OIL CORPORATION LTD. EX. PANIPAT WORKS - DAMAN W.E.F. 01-01-2014</t>
  </si>
  <si>
    <t>PRICE LIST INDIAN OIL CORPORATION LTD. EX. PANIPAT WORKS - SILVASSA W.E.F. 01-01-2014</t>
  </si>
  <si>
    <t>PRICE LIST INDIAN OIL CORPORATION LTD. EX. PANIPAT WORKS - BOISAR W.E.F. 01-01-2014</t>
  </si>
  <si>
    <t>PRICE LIST INDIAN OIL CORPORATION LTD. RSC NASIK DEPOT  W.E.F.01-01-2014</t>
  </si>
  <si>
    <t>Terms &amp; Conditons  01-01-2014</t>
  </si>
  <si>
    <t>PRICE LIST INDIAN OIL CORPORATION LTD. EX. WORKS  W.E.F.01-01-2014</t>
  </si>
  <si>
    <t>PRICE LIST INDIAN OIL CORPORATION LTD. EX. CS VASAI DEPOT  W.E.F.01-01-2014</t>
  </si>
  <si>
    <t>PRICE LIST INDIAN OIL CORPORATION LTD. EX. PANIPAT WORKS - SOLAN   W.E.F. 01-01-2014</t>
  </si>
  <si>
    <t xml:space="preserve"> 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</si>
</sst>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84" formatCode="0.00;[Red]0.00"/>
  </numFmts>
  <fonts count="42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sz val="8"/>
      <name val="Arial"/>
    </font>
    <font>
      <b/>
      <sz val="9"/>
      <name val="Comic Sans MS"/>
      <family val="4"/>
    </font>
    <font>
      <b/>
      <sz val="10"/>
      <color indexed="12"/>
      <name val="Comic Sans MS"/>
      <family val="4"/>
    </font>
    <font>
      <b/>
      <sz val="10"/>
      <name val="Comic Sans MS"/>
      <family val="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Trebuchet MS"/>
      <family val="2"/>
    </font>
    <font>
      <b/>
      <u/>
      <sz val="16"/>
      <color indexed="10"/>
      <name val="Verdana"/>
      <family val="2"/>
    </font>
    <font>
      <b/>
      <u/>
      <sz val="11"/>
      <color indexed="8"/>
      <name val="Trebuchet MS"/>
      <family val="2"/>
    </font>
    <font>
      <sz val="12"/>
      <color indexed="8"/>
      <name val="Verdana"/>
      <family val="2"/>
    </font>
    <font>
      <b/>
      <u/>
      <sz val="18"/>
      <color indexed="10"/>
      <name val="Verdana"/>
      <family val="2"/>
    </font>
    <font>
      <sz val="18"/>
      <color indexed="8"/>
      <name val="Trebuchet MS"/>
      <family val="2"/>
    </font>
    <font>
      <b/>
      <sz val="8"/>
      <name val="Arial"/>
      <family val="2"/>
    </font>
    <font>
      <sz val="10"/>
      <color indexed="10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59">
    <xf numFmtId="0" fontId="0" fillId="0" borderId="0" xfId="0"/>
    <xf numFmtId="0" fontId="0" fillId="0" borderId="10" xfId="0" applyBorder="1"/>
    <xf numFmtId="0" fontId="0" fillId="0" borderId="11" xfId="0" applyBorder="1"/>
    <xf numFmtId="49" fontId="0" fillId="0" borderId="0" xfId="0" applyNumberFormat="1"/>
    <xf numFmtId="49" fontId="16" fillId="0" borderId="12" xfId="0" applyNumberFormat="1" applyFont="1" applyBorder="1"/>
    <xf numFmtId="184" fontId="0" fillId="0" borderId="12" xfId="0" applyNumberFormat="1" applyBorder="1"/>
    <xf numFmtId="184" fontId="0" fillId="0" borderId="12" xfId="0" applyNumberFormat="1" applyBorder="1" applyAlignment="1">
      <alignment horizontal="center"/>
    </xf>
    <xf numFmtId="184" fontId="0" fillId="0" borderId="0" xfId="0" applyNumberFormat="1"/>
    <xf numFmtId="184" fontId="0" fillId="0" borderId="0" xfId="0" applyNumberFormat="1" applyAlignment="1">
      <alignment horizontal="center"/>
    </xf>
    <xf numFmtId="49" fontId="0" fillId="0" borderId="12" xfId="0" applyNumberFormat="1" applyBorder="1"/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184" fontId="0" fillId="0" borderId="0" xfId="0" applyNumberFormat="1" applyBorder="1"/>
    <xf numFmtId="0" fontId="16" fillId="0" borderId="13" xfId="0" applyFont="1" applyBorder="1"/>
    <xf numFmtId="0" fontId="0" fillId="0" borderId="13" xfId="0" applyBorder="1"/>
    <xf numFmtId="184" fontId="0" fillId="0" borderId="14" xfId="0" applyNumberFormat="1" applyBorder="1" applyAlignment="1">
      <alignment horizontal="center"/>
    </xf>
    <xf numFmtId="0" fontId="25" fillId="0" borderId="0" xfId="0" applyFont="1"/>
    <xf numFmtId="2" fontId="0" fillId="0" borderId="12" xfId="0" applyNumberFormat="1" applyBorder="1" applyAlignment="1">
      <alignment horizontal="right"/>
    </xf>
    <xf numFmtId="0" fontId="16" fillId="0" borderId="12" xfId="0" applyFont="1" applyBorder="1" applyAlignment="1">
      <alignment horizontal="left"/>
    </xf>
    <xf numFmtId="184" fontId="0" fillId="0" borderId="0" xfId="0" applyNumberFormat="1" applyBorder="1" applyAlignment="1">
      <alignment horizontal="center"/>
    </xf>
    <xf numFmtId="0" fontId="16" fillId="0" borderId="15" xfId="0" applyFont="1" applyBorder="1"/>
    <xf numFmtId="49" fontId="16" fillId="0" borderId="16" xfId="0" applyNumberFormat="1" applyFont="1" applyBorder="1"/>
    <xf numFmtId="184" fontId="0" fillId="0" borderId="16" xfId="0" applyNumberFormat="1" applyBorder="1"/>
    <xf numFmtId="184" fontId="0" fillId="0" borderId="17" xfId="0" applyNumberFormat="1" applyBorder="1" applyAlignment="1">
      <alignment horizontal="center"/>
    </xf>
    <xf numFmtId="0" fontId="16" fillId="0" borderId="13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2" fontId="0" fillId="0" borderId="16" xfId="0" applyNumberFormat="1" applyBorder="1" applyAlignment="1">
      <alignment horizontal="right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184" fontId="0" fillId="0" borderId="16" xfId="0" applyNumberFormat="1" applyBorder="1" applyAlignment="1">
      <alignment horizontal="center"/>
    </xf>
    <xf numFmtId="0" fontId="16" fillId="0" borderId="21" xfId="0" applyFont="1" applyBorder="1"/>
    <xf numFmtId="49" fontId="16" fillId="0" borderId="22" xfId="0" applyNumberFormat="1" applyFont="1" applyBorder="1"/>
    <xf numFmtId="0" fontId="16" fillId="0" borderId="22" xfId="0" applyFont="1" applyBorder="1" applyAlignment="1">
      <alignment horizontal="center"/>
    </xf>
    <xf numFmtId="184" fontId="0" fillId="0" borderId="22" xfId="0" applyNumberFormat="1" applyBorder="1"/>
    <xf numFmtId="184" fontId="0" fillId="0" borderId="22" xfId="0" applyNumberFormat="1" applyBorder="1" applyAlignment="1">
      <alignment horizontal="center"/>
    </xf>
    <xf numFmtId="184" fontId="0" fillId="0" borderId="23" xfId="0" applyNumberForma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4" fillId="0" borderId="24" xfId="0" applyFont="1" applyBorder="1"/>
    <xf numFmtId="0" fontId="24" fillId="0" borderId="25" xfId="0" applyFont="1" applyFill="1" applyBorder="1"/>
    <xf numFmtId="0" fontId="24" fillId="0" borderId="18" xfId="0" applyFont="1" applyBorder="1"/>
    <xf numFmtId="0" fontId="24" fillId="0" borderId="18" xfId="0" applyFont="1" applyBorder="1" applyAlignment="1">
      <alignment horizontal="center"/>
    </xf>
    <xf numFmtId="0" fontId="16" fillId="0" borderId="26" xfId="0" applyFont="1" applyBorder="1"/>
    <xf numFmtId="49" fontId="16" fillId="0" borderId="27" xfId="0" applyNumberFormat="1" applyFont="1" applyBorder="1"/>
    <xf numFmtId="0" fontId="16" fillId="0" borderId="27" xfId="0" applyFont="1" applyBorder="1" applyAlignment="1">
      <alignment horizontal="center"/>
    </xf>
    <xf numFmtId="184" fontId="0" fillId="0" borderId="27" xfId="0" applyNumberFormat="1" applyBorder="1"/>
    <xf numFmtId="184" fontId="0" fillId="0" borderId="27" xfId="0" applyNumberFormat="1" applyBorder="1" applyAlignment="1">
      <alignment horizontal="center"/>
    </xf>
    <xf numFmtId="184" fontId="0" fillId="0" borderId="28" xfId="0" applyNumberFormat="1" applyBorder="1" applyAlignment="1">
      <alignment horizontal="center"/>
    </xf>
    <xf numFmtId="0" fontId="0" fillId="0" borderId="15" xfId="0" applyFont="1" applyFill="1" applyBorder="1"/>
    <xf numFmtId="49" fontId="0" fillId="0" borderId="16" xfId="0" applyNumberFormat="1" applyFont="1" applyFill="1" applyBorder="1"/>
    <xf numFmtId="184" fontId="0" fillId="0" borderId="16" xfId="0" applyNumberFormat="1" applyFill="1" applyBorder="1"/>
    <xf numFmtId="0" fontId="16" fillId="0" borderId="15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2" fontId="0" fillId="0" borderId="22" xfId="0" applyNumberFormat="1" applyBorder="1" applyAlignment="1">
      <alignment horizontal="right"/>
    </xf>
    <xf numFmtId="0" fontId="29" fillId="0" borderId="0" xfId="0" applyFont="1" applyFill="1" applyBorder="1" applyAlignment="1">
      <alignment horizontal="left" vertical="center"/>
    </xf>
    <xf numFmtId="0" fontId="24" fillId="0" borderId="29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0" fillId="0" borderId="31" xfId="0" applyBorder="1"/>
    <xf numFmtId="0" fontId="26" fillId="0" borderId="32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184" fontId="0" fillId="0" borderId="23" xfId="0" applyNumberFormat="1" applyBorder="1"/>
    <xf numFmtId="0" fontId="31" fillId="0" borderId="33" xfId="0" applyFont="1" applyFill="1" applyBorder="1" applyAlignment="1">
      <alignment horizontal="left" vertical="center"/>
    </xf>
    <xf numFmtId="0" fontId="31" fillId="0" borderId="34" xfId="0" applyFont="1" applyFill="1" applyBorder="1" applyAlignment="1">
      <alignment horizontal="left" vertical="center"/>
    </xf>
    <xf numFmtId="0" fontId="31" fillId="0" borderId="35" xfId="0" applyFont="1" applyFill="1" applyBorder="1" applyAlignment="1">
      <alignment horizontal="left" vertical="center"/>
    </xf>
    <xf numFmtId="0" fontId="31" fillId="0" borderId="36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right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2" fillId="0" borderId="12" xfId="0" applyFont="1" applyBorder="1" applyAlignment="1">
      <alignment vertical="top" wrapText="1"/>
    </xf>
    <xf numFmtId="0" fontId="16" fillId="0" borderId="12" xfId="0" applyFont="1" applyBorder="1"/>
    <xf numFmtId="0" fontId="33" fillId="0" borderId="12" xfId="0" applyFont="1" applyBorder="1" applyAlignment="1">
      <alignment vertical="top" wrapText="1"/>
    </xf>
    <xf numFmtId="43" fontId="33" fillId="0" borderId="12" xfId="28" applyFont="1" applyBorder="1" applyAlignment="1">
      <alignment vertical="top" wrapText="1"/>
    </xf>
    <xf numFmtId="0" fontId="21" fillId="0" borderId="13" xfId="0" applyFont="1" applyBorder="1"/>
    <xf numFmtId="0" fontId="0" fillId="0" borderId="12" xfId="0" applyBorder="1"/>
    <xf numFmtId="0" fontId="0" fillId="0" borderId="37" xfId="0" applyBorder="1"/>
    <xf numFmtId="0" fontId="0" fillId="0" borderId="38" xfId="0" applyBorder="1"/>
    <xf numFmtId="0" fontId="0" fillId="0" borderId="0" xfId="0" applyBorder="1"/>
    <xf numFmtId="0" fontId="0" fillId="0" borderId="39" xfId="0" applyBorder="1"/>
    <xf numFmtId="0" fontId="31" fillId="0" borderId="40" xfId="0" applyFont="1" applyFill="1" applyBorder="1" applyAlignment="1">
      <alignment horizontal="left" vertical="center"/>
    </xf>
    <xf numFmtId="0" fontId="32" fillId="0" borderId="0" xfId="0" applyFont="1" applyBorder="1" applyAlignment="1">
      <alignment vertical="top" wrapText="1"/>
    </xf>
    <xf numFmtId="0" fontId="33" fillId="0" borderId="0" xfId="0" applyFont="1" applyBorder="1" applyAlignment="1">
      <alignment vertical="top" wrapText="1"/>
    </xf>
    <xf numFmtId="43" fontId="33" fillId="0" borderId="0" xfId="28" applyFont="1" applyBorder="1" applyAlignment="1">
      <alignment vertical="top" wrapText="1"/>
    </xf>
    <xf numFmtId="0" fontId="16" fillId="0" borderId="0" xfId="0" applyFont="1" applyBorder="1"/>
    <xf numFmtId="0" fontId="0" fillId="0" borderId="41" xfId="0" applyBorder="1" applyAlignment="1">
      <alignment horizontal="center"/>
    </xf>
    <xf numFmtId="0" fontId="36" fillId="0" borderId="0" xfId="0" applyFont="1" applyBorder="1" applyAlignment="1"/>
    <xf numFmtId="0" fontId="25" fillId="0" borderId="42" xfId="0" applyFont="1" applyBorder="1" applyAlignment="1"/>
    <xf numFmtId="0" fontId="37" fillId="0" borderId="0" xfId="0" applyFont="1" applyBorder="1" applyAlignment="1"/>
    <xf numFmtId="0" fontId="34" fillId="0" borderId="0" xfId="0" applyFont="1" applyBorder="1" applyAlignment="1"/>
    <xf numFmtId="0" fontId="24" fillId="0" borderId="12" xfId="0" applyFont="1" applyBorder="1"/>
    <xf numFmtId="0" fontId="21" fillId="0" borderId="12" xfId="0" applyFont="1" applyBorder="1"/>
    <xf numFmtId="0" fontId="21" fillId="0" borderId="12" xfId="0" quotePrefix="1" applyFont="1" applyBorder="1"/>
    <xf numFmtId="0" fontId="21" fillId="0" borderId="12" xfId="0" applyFont="1" applyFill="1" applyBorder="1"/>
    <xf numFmtId="0" fontId="21" fillId="24" borderId="12" xfId="0" applyFont="1" applyFill="1" applyBorder="1"/>
    <xf numFmtId="0" fontId="0" fillId="0" borderId="21" xfId="0" applyBorder="1"/>
    <xf numFmtId="184" fontId="16" fillId="0" borderId="12" xfId="0" applyNumberFormat="1" applyFont="1" applyBorder="1"/>
    <xf numFmtId="184" fontId="16" fillId="0" borderId="16" xfId="0" applyNumberFormat="1" applyFont="1" applyFill="1" applyBorder="1"/>
    <xf numFmtId="184" fontId="16" fillId="0" borderId="22" xfId="0" applyNumberFormat="1" applyFont="1" applyBorder="1"/>
    <xf numFmtId="184" fontId="16" fillId="0" borderId="16" xfId="0" applyNumberFormat="1" applyFont="1" applyBorder="1"/>
    <xf numFmtId="2" fontId="16" fillId="0" borderId="22" xfId="0" applyNumberFormat="1" applyFont="1" applyBorder="1" applyAlignment="1">
      <alignment horizontal="right"/>
    </xf>
    <xf numFmtId="2" fontId="16" fillId="0" borderId="12" xfId="0" applyNumberFormat="1" applyFont="1" applyBorder="1" applyAlignment="1">
      <alignment horizontal="right"/>
    </xf>
    <xf numFmtId="2" fontId="16" fillId="0" borderId="16" xfId="0" applyNumberFormat="1" applyFont="1" applyBorder="1" applyAlignment="1">
      <alignment horizontal="right"/>
    </xf>
    <xf numFmtId="0" fontId="16" fillId="0" borderId="0" xfId="0" applyFont="1" applyFill="1" applyBorder="1" applyAlignment="1">
      <alignment horizontal="left"/>
    </xf>
    <xf numFmtId="0" fontId="0" fillId="0" borderId="42" xfId="0" applyBorder="1"/>
    <xf numFmtId="0" fontId="0" fillId="0" borderId="43" xfId="0" applyBorder="1"/>
    <xf numFmtId="49" fontId="0" fillId="0" borderId="22" xfId="0" applyNumberFormat="1" applyBorder="1"/>
    <xf numFmtId="2" fontId="16" fillId="0" borderId="0" xfId="0" applyNumberFormat="1" applyFont="1" applyFill="1" applyBorder="1" applyAlignment="1">
      <alignment horizontal="right" indent="1"/>
    </xf>
    <xf numFmtId="184" fontId="16" fillId="0" borderId="27" xfId="0" applyNumberFormat="1" applyFont="1" applyBorder="1"/>
    <xf numFmtId="184" fontId="16" fillId="0" borderId="30" xfId="0" applyNumberFormat="1" applyFont="1" applyBorder="1"/>
    <xf numFmtId="184" fontId="16" fillId="0" borderId="12" xfId="0" applyNumberFormat="1" applyFont="1" applyBorder="1" applyAlignment="1">
      <alignment horizontal="center"/>
    </xf>
    <xf numFmtId="184" fontId="16" fillId="0" borderId="14" xfId="0" applyNumberFormat="1" applyFont="1" applyBorder="1" applyAlignment="1">
      <alignment horizontal="center"/>
    </xf>
    <xf numFmtId="0" fontId="16" fillId="0" borderId="0" xfId="0" applyFont="1"/>
    <xf numFmtId="0" fontId="16" fillId="0" borderId="26" xfId="0" applyFont="1" applyBorder="1" applyAlignment="1">
      <alignment horizontal="left"/>
    </xf>
    <xf numFmtId="0" fontId="16" fillId="0" borderId="27" xfId="0" applyFont="1" applyBorder="1" applyAlignment="1">
      <alignment horizontal="left"/>
    </xf>
    <xf numFmtId="2" fontId="16" fillId="0" borderId="27" xfId="0" applyNumberFormat="1" applyFon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14" fontId="25" fillId="0" borderId="42" xfId="0" applyNumberFormat="1" applyFont="1" applyBorder="1" applyAlignment="1">
      <alignment horizontal="center"/>
    </xf>
    <xf numFmtId="184" fontId="26" fillId="0" borderId="12" xfId="0" applyNumberFormat="1" applyFont="1" applyBorder="1"/>
    <xf numFmtId="184" fontId="0" fillId="0" borderId="18" xfId="0" applyNumberFormat="1" applyBorder="1"/>
    <xf numFmtId="0" fontId="0" fillId="0" borderId="25" xfId="0" applyBorder="1"/>
    <xf numFmtId="0" fontId="25" fillId="0" borderId="24" xfId="0" applyFont="1" applyBorder="1" applyAlignment="1">
      <alignment horizontal="center"/>
    </xf>
    <xf numFmtId="0" fontId="21" fillId="0" borderId="44" xfId="0" applyFont="1" applyFill="1" applyBorder="1"/>
    <xf numFmtId="184" fontId="16" fillId="25" borderId="12" xfId="0" applyNumberFormat="1" applyFont="1" applyFill="1" applyBorder="1"/>
    <xf numFmtId="0" fontId="25" fillId="0" borderId="12" xfId="0" applyFont="1" applyBorder="1" applyAlignment="1"/>
    <xf numFmtId="0" fontId="33" fillId="0" borderId="12" xfId="0" applyFont="1" applyFill="1" applyBorder="1" applyAlignment="1">
      <alignment vertical="top" wrapText="1"/>
    </xf>
    <xf numFmtId="43" fontId="33" fillId="0" borderId="12" xfId="28" applyFont="1" applyFill="1" applyBorder="1" applyAlignment="1">
      <alignment vertical="top" wrapText="1"/>
    </xf>
    <xf numFmtId="184" fontId="16" fillId="0" borderId="0" xfId="0" applyNumberFormat="1" applyFont="1" applyBorder="1"/>
    <xf numFmtId="2" fontId="16" fillId="0" borderId="0" xfId="0" applyNumberFormat="1" applyFont="1" applyBorder="1" applyAlignment="1">
      <alignment horizontal="right"/>
    </xf>
    <xf numFmtId="0" fontId="26" fillId="0" borderId="0" xfId="0" applyFont="1" applyBorder="1"/>
    <xf numFmtId="0" fontId="24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Fill="1" applyBorder="1"/>
    <xf numFmtId="49" fontId="16" fillId="0" borderId="0" xfId="0" applyNumberFormat="1" applyFont="1" applyBorder="1"/>
    <xf numFmtId="0" fontId="21" fillId="0" borderId="0" xfId="0" applyFont="1" applyBorder="1"/>
    <xf numFmtId="0" fontId="26" fillId="0" borderId="0" xfId="0" applyFont="1" applyBorder="1" applyAlignment="1">
      <alignment horizontal="center"/>
    </xf>
    <xf numFmtId="0" fontId="26" fillId="0" borderId="0" xfId="0" applyFont="1"/>
    <xf numFmtId="0" fontId="0" fillId="0" borderId="45" xfId="0" applyBorder="1"/>
    <xf numFmtId="0" fontId="31" fillId="0" borderId="46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48" xfId="0" applyFont="1" applyFill="1" applyBorder="1" applyAlignment="1">
      <alignment horizontal="left" vertical="center"/>
    </xf>
    <xf numFmtId="0" fontId="31" fillId="0" borderId="49" xfId="0" applyFont="1" applyBorder="1" applyAlignment="1">
      <alignment horizontal="center" vertical="center"/>
    </xf>
    <xf numFmtId="0" fontId="0" fillId="0" borderId="50" xfId="0" applyBorder="1"/>
    <xf numFmtId="0" fontId="0" fillId="0" borderId="41" xfId="0" applyBorder="1"/>
    <xf numFmtId="0" fontId="24" fillId="0" borderId="45" xfId="0" applyFont="1" applyFill="1" applyBorder="1"/>
    <xf numFmtId="184" fontId="0" fillId="0" borderId="17" xfId="0" applyNumberFormat="1" applyBorder="1"/>
    <xf numFmtId="0" fontId="26" fillId="0" borderId="51" xfId="0" applyFont="1" applyBorder="1" applyAlignment="1">
      <alignment horizontal="center"/>
    </xf>
    <xf numFmtId="0" fontId="26" fillId="0" borderId="52" xfId="0" applyFont="1" applyBorder="1" applyAlignment="1">
      <alignment horizontal="center"/>
    </xf>
    <xf numFmtId="0" fontId="36" fillId="0" borderId="39" xfId="0" applyFont="1" applyBorder="1" applyAlignment="1"/>
    <xf numFmtId="0" fontId="37" fillId="0" borderId="39" xfId="0" applyFont="1" applyBorder="1" applyAlignment="1"/>
    <xf numFmtId="0" fontId="34" fillId="0" borderId="11" xfId="0" applyFont="1" applyBorder="1" applyAlignment="1"/>
    <xf numFmtId="0" fontId="34" fillId="0" borderId="20" xfId="0" applyFont="1" applyBorder="1" applyAlignment="1"/>
    <xf numFmtId="0" fontId="25" fillId="0" borderId="19" xfId="0" applyFont="1" applyBorder="1" applyAlignment="1"/>
    <xf numFmtId="0" fontId="25" fillId="0" borderId="11" xfId="0" applyFont="1" applyBorder="1" applyAlignment="1"/>
    <xf numFmtId="0" fontId="25" fillId="0" borderId="20" xfId="0" applyFont="1" applyBorder="1" applyAlignment="1"/>
    <xf numFmtId="0" fontId="25" fillId="0" borderId="0" xfId="0" applyFont="1" applyBorder="1" applyAlignment="1"/>
    <xf numFmtId="184" fontId="0" fillId="0" borderId="28" xfId="0" applyNumberFormat="1" applyBorder="1"/>
    <xf numFmtId="49" fontId="0" fillId="0" borderId="13" xfId="0" applyNumberFormat="1" applyBorder="1"/>
    <xf numFmtId="44" fontId="26" fillId="0" borderId="0" xfId="29" applyFont="1"/>
    <xf numFmtId="0" fontId="26" fillId="0" borderId="53" xfId="0" applyFont="1" applyBorder="1"/>
    <xf numFmtId="0" fontId="26" fillId="0" borderId="43" xfId="0" applyFont="1" applyBorder="1" applyAlignment="1">
      <alignment horizontal="right"/>
    </xf>
    <xf numFmtId="0" fontId="26" fillId="0" borderId="54" xfId="0" applyFont="1" applyBorder="1"/>
    <xf numFmtId="0" fontId="26" fillId="0" borderId="20" xfId="0" applyFont="1" applyBorder="1" applyAlignment="1">
      <alignment horizontal="right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left"/>
    </xf>
    <xf numFmtId="0" fontId="26" fillId="0" borderId="55" xfId="0" applyFont="1" applyBorder="1" applyAlignment="1">
      <alignment horizontal="center"/>
    </xf>
    <xf numFmtId="0" fontId="26" fillId="0" borderId="56" xfId="0" applyFont="1" applyBorder="1" applyAlignment="1">
      <alignment horizontal="center"/>
    </xf>
    <xf numFmtId="184" fontId="0" fillId="0" borderId="14" xfId="0" applyNumberFormat="1" applyBorder="1"/>
    <xf numFmtId="0" fontId="24" fillId="0" borderId="45" xfId="0" applyFont="1" applyBorder="1" applyAlignment="1">
      <alignment horizontal="center"/>
    </xf>
    <xf numFmtId="2" fontId="41" fillId="0" borderId="0" xfId="0" applyNumberFormat="1" applyFont="1" applyBorder="1"/>
    <xf numFmtId="0" fontId="16" fillId="0" borderId="33" xfId="0" applyFont="1" applyBorder="1"/>
    <xf numFmtId="0" fontId="16" fillId="0" borderId="35" xfId="0" applyFont="1" applyBorder="1"/>
    <xf numFmtId="0" fontId="21" fillId="0" borderId="35" xfId="0" applyFont="1" applyBorder="1"/>
    <xf numFmtId="0" fontId="16" fillId="0" borderId="48" xfId="0" applyFont="1" applyBorder="1"/>
    <xf numFmtId="49" fontId="16" fillId="0" borderId="26" xfId="0" applyNumberFormat="1" applyFont="1" applyBorder="1"/>
    <xf numFmtId="49" fontId="16" fillId="0" borderId="13" xfId="0" applyNumberFormat="1" applyFont="1" applyBorder="1"/>
    <xf numFmtId="49" fontId="16" fillId="0" borderId="15" xfId="0" applyNumberFormat="1" applyFont="1" applyBorder="1"/>
    <xf numFmtId="0" fontId="0" fillId="0" borderId="35" xfId="0" applyBorder="1"/>
    <xf numFmtId="0" fontId="0" fillId="0" borderId="48" xfId="0" applyFont="1" applyFill="1" applyBorder="1"/>
    <xf numFmtId="49" fontId="0" fillId="0" borderId="15" xfId="0" applyNumberFormat="1" applyFont="1" applyFill="1" applyBorder="1"/>
    <xf numFmtId="0" fontId="16" fillId="0" borderId="33" xfId="0" applyFont="1" applyBorder="1" applyAlignment="1">
      <alignment horizontal="left"/>
    </xf>
    <xf numFmtId="0" fontId="16" fillId="0" borderId="57" xfId="0" applyFont="1" applyBorder="1" applyAlignment="1">
      <alignment horizontal="left"/>
    </xf>
    <xf numFmtId="0" fontId="16" fillId="0" borderId="35" xfId="0" applyFont="1" applyBorder="1" applyAlignment="1">
      <alignment horizontal="left"/>
    </xf>
    <xf numFmtId="0" fontId="16" fillId="0" borderId="48" xfId="0" applyFont="1" applyBorder="1" applyAlignment="1">
      <alignment horizontal="left"/>
    </xf>
    <xf numFmtId="0" fontId="16" fillId="0" borderId="57" xfId="0" applyFont="1" applyBorder="1"/>
    <xf numFmtId="184" fontId="0" fillId="0" borderId="24" xfId="0" applyNumberFormat="1" applyBorder="1"/>
    <xf numFmtId="0" fontId="25" fillId="0" borderId="58" xfId="0" applyFont="1" applyBorder="1" applyAlignment="1"/>
    <xf numFmtId="0" fontId="25" fillId="0" borderId="43" xfId="0" applyFont="1" applyBorder="1" applyAlignment="1"/>
    <xf numFmtId="0" fontId="24" fillId="0" borderId="50" xfId="0" applyFont="1" applyBorder="1" applyAlignment="1">
      <alignment horizontal="center"/>
    </xf>
    <xf numFmtId="0" fontId="24" fillId="0" borderId="56" xfId="0" applyFont="1" applyFill="1" applyBorder="1"/>
    <xf numFmtId="0" fontId="22" fillId="0" borderId="12" xfId="0" applyFont="1" applyBorder="1"/>
    <xf numFmtId="0" fontId="22" fillId="0" borderId="13" xfId="0" applyFont="1" applyBorder="1"/>
    <xf numFmtId="49" fontId="26" fillId="0" borderId="12" xfId="0" applyNumberFormat="1" applyFont="1" applyBorder="1"/>
    <xf numFmtId="0" fontId="40" fillId="0" borderId="56" xfId="0" applyFont="1" applyFill="1" applyBorder="1"/>
    <xf numFmtId="184" fontId="26" fillId="0" borderId="22" xfId="0" applyNumberFormat="1" applyFont="1" applyBorder="1"/>
    <xf numFmtId="184" fontId="26" fillId="0" borderId="27" xfId="0" applyNumberFormat="1" applyFont="1" applyBorder="1"/>
    <xf numFmtId="0" fontId="32" fillId="0" borderId="0" xfId="0" applyFont="1" applyBorder="1" applyAlignment="1">
      <alignment vertical="top" wrapText="1"/>
    </xf>
    <xf numFmtId="0" fontId="23" fillId="0" borderId="59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4" fillId="0" borderId="60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61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30" fillId="0" borderId="50" xfId="0" applyFont="1" applyFill="1" applyBorder="1" applyAlignment="1">
      <alignment horizontal="center" vertical="center" wrapText="1"/>
    </xf>
    <xf numFmtId="0" fontId="30" fillId="0" borderId="38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23" fillId="0" borderId="58" xfId="0" applyFont="1" applyBorder="1" applyAlignment="1">
      <alignment horizontal="center"/>
    </xf>
    <xf numFmtId="0" fontId="23" fillId="0" borderId="42" xfId="0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0" fontId="24" fillId="0" borderId="38" xfId="0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55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8" fillId="0" borderId="50" xfId="0" applyFont="1" applyBorder="1" applyAlignment="1">
      <alignment horizontal="center"/>
    </xf>
    <xf numFmtId="0" fontId="35" fillId="0" borderId="38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3" fillId="0" borderId="61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38" fillId="0" borderId="38" xfId="0" applyFont="1" applyBorder="1" applyAlignment="1">
      <alignment horizontal="center"/>
    </xf>
    <xf numFmtId="0" fontId="24" fillId="0" borderId="58" xfId="0" applyFont="1" applyBorder="1" applyAlignment="1">
      <alignment horizontal="center"/>
    </xf>
    <xf numFmtId="0" fontId="24" fillId="0" borderId="55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3" fillId="0" borderId="60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22" fillId="0" borderId="55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4" fillId="0" borderId="62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32" fillId="0" borderId="12" xfId="0" applyFont="1" applyBorder="1" applyAlignment="1">
      <alignment vertical="top" wrapText="1"/>
    </xf>
    <xf numFmtId="0" fontId="34" fillId="0" borderId="41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7</xdr:col>
      <xdr:colOff>371475</xdr:colOff>
      <xdr:row>0</xdr:row>
      <xdr:rowOff>0</xdr:rowOff>
    </xdr:to>
    <xdr:pic>
      <xdr:nvPicPr>
        <xdr:cNvPr id="10529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29025" y="0"/>
          <a:ext cx="3105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10533" name="Picture 1317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3422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0</xdr:row>
      <xdr:rowOff>9525</xdr:rowOff>
    </xdr:from>
    <xdr:to>
      <xdr:col>1</xdr:col>
      <xdr:colOff>904875</xdr:colOff>
      <xdr:row>1</xdr:row>
      <xdr:rowOff>9525</xdr:rowOff>
    </xdr:to>
    <xdr:pic>
      <xdr:nvPicPr>
        <xdr:cNvPr id="10534" name="Picture 131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43100" y="9525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1479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9825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447675</xdr:colOff>
      <xdr:row>0</xdr:row>
      <xdr:rowOff>0</xdr:rowOff>
    </xdr:from>
    <xdr:to>
      <xdr:col>9</xdr:col>
      <xdr:colOff>57150</xdr:colOff>
      <xdr:row>0</xdr:row>
      <xdr:rowOff>276225</xdr:rowOff>
    </xdr:to>
    <xdr:pic>
      <xdr:nvPicPr>
        <xdr:cNvPr id="11483" name="Picture 124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67450" y="0"/>
          <a:ext cx="390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1047750</xdr:colOff>
      <xdr:row>0</xdr:row>
      <xdr:rowOff>9525</xdr:rowOff>
    </xdr:from>
    <xdr:to>
      <xdr:col>3</xdr:col>
      <xdr:colOff>9525</xdr:colOff>
      <xdr:row>1</xdr:row>
      <xdr:rowOff>9525</xdr:rowOff>
    </xdr:to>
    <xdr:pic>
      <xdr:nvPicPr>
        <xdr:cNvPr id="11484" name="Picture 124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47850" y="9525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24577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538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24578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24579" name="Picture 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7692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828675</xdr:colOff>
      <xdr:row>0</xdr:row>
      <xdr:rowOff>0</xdr:rowOff>
    </xdr:from>
    <xdr:to>
      <xdr:col>2</xdr:col>
      <xdr:colOff>219075</xdr:colOff>
      <xdr:row>1</xdr:row>
      <xdr:rowOff>0</xdr:rowOff>
    </xdr:to>
    <xdr:pic>
      <xdr:nvPicPr>
        <xdr:cNvPr id="2458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0020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25601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0"/>
          <a:ext cx="443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923925</xdr:colOff>
      <xdr:row>0</xdr:row>
      <xdr:rowOff>0</xdr:rowOff>
    </xdr:from>
    <xdr:to>
      <xdr:col>5</xdr:col>
      <xdr:colOff>371475</xdr:colOff>
      <xdr:row>0</xdr:row>
      <xdr:rowOff>0</xdr:rowOff>
    </xdr:to>
    <xdr:pic>
      <xdr:nvPicPr>
        <xdr:cNvPr id="25602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0"/>
          <a:ext cx="2714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180975</xdr:colOff>
      <xdr:row>0</xdr:row>
      <xdr:rowOff>0</xdr:rowOff>
    </xdr:from>
    <xdr:to>
      <xdr:col>6</xdr:col>
      <xdr:colOff>542925</xdr:colOff>
      <xdr:row>0</xdr:row>
      <xdr:rowOff>0</xdr:rowOff>
    </xdr:to>
    <xdr:pic>
      <xdr:nvPicPr>
        <xdr:cNvPr id="25603" name="Picture 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53025" y="0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971550</xdr:colOff>
      <xdr:row>0</xdr:row>
      <xdr:rowOff>0</xdr:rowOff>
    </xdr:from>
    <xdr:to>
      <xdr:col>1</xdr:col>
      <xdr:colOff>361950</xdr:colOff>
      <xdr:row>0</xdr:row>
      <xdr:rowOff>0</xdr:rowOff>
    </xdr:to>
    <xdr:pic>
      <xdr:nvPicPr>
        <xdr:cNvPr id="2560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1550" y="0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561975</xdr:colOff>
      <xdr:row>1</xdr:row>
      <xdr:rowOff>0</xdr:rowOff>
    </xdr:from>
    <xdr:to>
      <xdr:col>7</xdr:col>
      <xdr:colOff>352425</xdr:colOff>
      <xdr:row>1</xdr:row>
      <xdr:rowOff>276225</xdr:rowOff>
    </xdr:to>
    <xdr:pic>
      <xdr:nvPicPr>
        <xdr:cNvPr id="25605" name="Picture 5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34025" y="171450"/>
          <a:ext cx="571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1</xdr:row>
      <xdr:rowOff>0</xdr:rowOff>
    </xdr:from>
    <xdr:to>
      <xdr:col>0</xdr:col>
      <xdr:colOff>742950</xdr:colOff>
      <xdr:row>2</xdr:row>
      <xdr:rowOff>0</xdr:rowOff>
    </xdr:to>
    <xdr:pic>
      <xdr:nvPicPr>
        <xdr:cNvPr id="2560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71450" y="17145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1843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3125" y="0"/>
          <a:ext cx="5400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8434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3125" y="0"/>
          <a:ext cx="242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285750</xdr:colOff>
      <xdr:row>0</xdr:row>
      <xdr:rowOff>0</xdr:rowOff>
    </xdr:from>
    <xdr:to>
      <xdr:col>8</xdr:col>
      <xdr:colOff>647700</xdr:colOff>
      <xdr:row>0</xdr:row>
      <xdr:rowOff>276225</xdr:rowOff>
    </xdr:to>
    <xdr:pic>
      <xdr:nvPicPr>
        <xdr:cNvPr id="18436" name="Picture 4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67400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1843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0495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21505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52700" y="0"/>
          <a:ext cx="2781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923925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21506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52700" y="0"/>
          <a:ext cx="2781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561975</xdr:colOff>
      <xdr:row>0</xdr:row>
      <xdr:rowOff>0</xdr:rowOff>
    </xdr:from>
    <xdr:to>
      <xdr:col>8</xdr:col>
      <xdr:colOff>352425</xdr:colOff>
      <xdr:row>0</xdr:row>
      <xdr:rowOff>276225</xdr:rowOff>
    </xdr:to>
    <xdr:pic>
      <xdr:nvPicPr>
        <xdr:cNvPr id="21510" name="Picture 6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57800" y="0"/>
          <a:ext cx="4286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0</xdr:row>
      <xdr:rowOff>0</xdr:rowOff>
    </xdr:from>
    <xdr:to>
      <xdr:col>1</xdr:col>
      <xdr:colOff>742950</xdr:colOff>
      <xdr:row>1</xdr:row>
      <xdr:rowOff>0</xdr:rowOff>
    </xdr:to>
    <xdr:pic>
      <xdr:nvPicPr>
        <xdr:cNvPr id="215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385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23553" name="Picture 1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9597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235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14475" y="0"/>
          <a:ext cx="3619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2"/>
  <sheetViews>
    <sheetView tabSelected="1" topLeftCell="B1" workbookViewId="0">
      <selection activeCell="P1" sqref="P1:Q65536"/>
    </sheetView>
  </sheetViews>
  <sheetFormatPr defaultRowHeight="12.75"/>
  <cols>
    <col min="1" max="1" width="24.140625" bestFit="1" customWidth="1"/>
    <col min="2" max="2" width="17.7109375" bestFit="1" customWidth="1"/>
    <col min="3" max="3" width="12.5703125" bestFit="1" customWidth="1"/>
    <col min="4" max="4" width="9.5703125" customWidth="1"/>
    <col min="5" max="5" width="11.140625" bestFit="1" customWidth="1"/>
    <col min="6" max="6" width="8.7109375" bestFit="1" customWidth="1"/>
    <col min="7" max="7" width="11.5703125" bestFit="1" customWidth="1"/>
    <col min="8" max="8" width="10" bestFit="1" customWidth="1"/>
    <col min="9" max="9" width="11.7109375" bestFit="1" customWidth="1"/>
    <col min="10" max="10" width="11.28515625" bestFit="1" customWidth="1"/>
    <col min="11" max="11" width="13.5703125" bestFit="1" customWidth="1"/>
    <col min="12" max="12" width="17.140625" customWidth="1"/>
    <col min="13" max="13" width="16.28515625" hidden="1" customWidth="1"/>
    <col min="14" max="14" width="13.42578125" customWidth="1"/>
  </cols>
  <sheetData>
    <row r="1" spans="1:14" ht="23.25">
      <c r="A1" s="224" t="s">
        <v>115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80"/>
      <c r="M1" s="80"/>
      <c r="N1" s="80"/>
    </row>
    <row r="2" spans="1:14" ht="16.5">
      <c r="A2" s="226" t="s">
        <v>110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81"/>
      <c r="M2" s="81"/>
      <c r="N2" s="81"/>
    </row>
    <row r="3" spans="1:14" ht="15">
      <c r="A3" s="88"/>
      <c r="B3" s="221" t="s">
        <v>111</v>
      </c>
      <c r="C3" s="221"/>
      <c r="D3" s="221"/>
      <c r="E3" s="221"/>
      <c r="F3" s="221"/>
      <c r="G3" s="221"/>
      <c r="H3" s="221"/>
      <c r="I3" s="221"/>
      <c r="J3" s="221"/>
      <c r="K3" s="221"/>
      <c r="L3" s="81"/>
      <c r="M3" s="81"/>
      <c r="N3" s="81"/>
    </row>
    <row r="4" spans="1:14" ht="15">
      <c r="A4" s="88"/>
      <c r="B4" s="221" t="s">
        <v>112</v>
      </c>
      <c r="C4" s="221"/>
      <c r="D4" s="221"/>
      <c r="E4" s="221"/>
      <c r="F4" s="221"/>
      <c r="G4" s="221"/>
      <c r="H4" s="221"/>
      <c r="I4" s="221"/>
      <c r="J4" s="221"/>
      <c r="K4" s="221"/>
      <c r="L4" s="81"/>
      <c r="M4" s="81"/>
      <c r="N4" s="81"/>
    </row>
    <row r="5" spans="1:14" ht="15">
      <c r="A5" s="88"/>
      <c r="B5" s="221" t="s">
        <v>113</v>
      </c>
      <c r="C5" s="221"/>
      <c r="D5" s="221"/>
      <c r="E5" s="221"/>
      <c r="F5" s="221"/>
      <c r="G5" s="221"/>
      <c r="H5" s="221"/>
      <c r="I5" s="221"/>
      <c r="J5" s="221"/>
      <c r="K5" s="221"/>
      <c r="L5" s="81"/>
      <c r="M5" s="81"/>
      <c r="N5" s="81"/>
    </row>
    <row r="6" spans="1:14" ht="18.75" thickBot="1">
      <c r="A6" s="222" t="s">
        <v>114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"/>
      <c r="M6" s="2"/>
      <c r="N6" s="2"/>
    </row>
    <row r="7" spans="1:14" ht="13.5" thickBot="1">
      <c r="L7" s="146"/>
      <c r="M7" s="80"/>
      <c r="N7" s="1"/>
    </row>
    <row r="8" spans="1:14" ht="13.5" thickBot="1">
      <c r="L8" s="146"/>
      <c r="M8" s="80"/>
      <c r="N8" s="1"/>
    </row>
    <row r="9" spans="1:14" ht="16.5" customHeight="1" thickBot="1">
      <c r="A9" s="214" t="s">
        <v>202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08" t="s">
        <v>164</v>
      </c>
      <c r="M9" s="209"/>
      <c r="N9" s="210"/>
    </row>
    <row r="10" spans="1:14" ht="16.5" customHeight="1" thickBot="1">
      <c r="A10" s="218" t="s">
        <v>30</v>
      </c>
      <c r="B10" s="219"/>
      <c r="C10" s="219"/>
      <c r="D10" s="219"/>
      <c r="E10" s="219"/>
      <c r="F10" s="219"/>
      <c r="G10" s="219"/>
      <c r="H10" s="219"/>
      <c r="I10" s="220"/>
      <c r="J10" s="29"/>
      <c r="K10" s="141"/>
      <c r="L10" s="211"/>
      <c r="M10" s="212"/>
      <c r="N10" s="213"/>
    </row>
    <row r="11" spans="1:14" ht="17.25" thickBot="1">
      <c r="A11" s="206" t="s">
        <v>15</v>
      </c>
      <c r="B11" s="205"/>
      <c r="C11" s="43" t="s">
        <v>8</v>
      </c>
      <c r="D11" s="42" t="s">
        <v>0</v>
      </c>
      <c r="E11" s="42" t="s">
        <v>76</v>
      </c>
      <c r="F11" s="42" t="s">
        <v>16</v>
      </c>
      <c r="G11" s="42" t="s">
        <v>146</v>
      </c>
      <c r="H11" s="42" t="s">
        <v>18</v>
      </c>
      <c r="I11" s="42" t="s">
        <v>17</v>
      </c>
      <c r="J11" s="43" t="s">
        <v>1</v>
      </c>
      <c r="K11" s="148" t="s">
        <v>75</v>
      </c>
      <c r="L11" s="64" t="s">
        <v>165</v>
      </c>
      <c r="M11" s="65"/>
      <c r="N11" s="142">
        <v>300</v>
      </c>
    </row>
    <row r="12" spans="1:14" ht="17.25" thickBot="1">
      <c r="A12" s="174" t="s">
        <v>19</v>
      </c>
      <c r="B12" s="178" t="s">
        <v>135</v>
      </c>
      <c r="C12" s="46">
        <v>11</v>
      </c>
      <c r="D12" s="111">
        <v>102618</v>
      </c>
      <c r="E12" s="47">
        <v>0</v>
      </c>
      <c r="F12" s="47">
        <v>1400</v>
      </c>
      <c r="G12" s="47">
        <f>(D12-E12-F12)*12.36%</f>
        <v>12510.544799999998</v>
      </c>
      <c r="H12" s="47">
        <v>1987.08</v>
      </c>
      <c r="I12" s="47">
        <f>(D12-E12-F12+G12+H12)*0.5%</f>
        <v>578.578124</v>
      </c>
      <c r="J12" s="48">
        <f>D12-E12-F12+G12+H12+I12</f>
        <v>116294.20292400001</v>
      </c>
      <c r="K12" s="49">
        <f>J12-G12</f>
        <v>103783.65812400001</v>
      </c>
      <c r="L12" s="67" t="s">
        <v>166</v>
      </c>
      <c r="M12" s="67"/>
      <c r="N12" s="143">
        <v>400</v>
      </c>
    </row>
    <row r="13" spans="1:14" ht="17.25" thickBot="1">
      <c r="A13" s="175" t="s">
        <v>19</v>
      </c>
      <c r="B13" s="179" t="s">
        <v>131</v>
      </c>
      <c r="C13" s="27" t="s">
        <v>134</v>
      </c>
      <c r="D13" s="99">
        <v>101822</v>
      </c>
      <c r="E13" s="5">
        <v>0</v>
      </c>
      <c r="F13" s="5">
        <v>1400</v>
      </c>
      <c r="G13" s="5">
        <f t="shared" ref="G13:G29" si="0">(D13-E13-F13)*12.36%</f>
        <v>12412.159199999998</v>
      </c>
      <c r="H13" s="47">
        <v>1987.08</v>
      </c>
      <c r="I13" s="5">
        <f>(D13-E13-F13+G13+H13)*0.5%</f>
        <v>574.10619599999995</v>
      </c>
      <c r="J13" s="6">
        <f>D13-E13-F13+G13+H13+I13</f>
        <v>115395.34539599999</v>
      </c>
      <c r="K13" s="15">
        <f>J13-G13</f>
        <v>102983.186196</v>
      </c>
      <c r="L13" s="67" t="s">
        <v>167</v>
      </c>
      <c r="M13" s="67"/>
      <c r="N13" s="143">
        <v>500</v>
      </c>
    </row>
    <row r="14" spans="1:14" ht="17.25" thickBot="1">
      <c r="A14" s="175" t="s">
        <v>19</v>
      </c>
      <c r="B14" s="179" t="s">
        <v>23</v>
      </c>
      <c r="C14" s="27">
        <v>6</v>
      </c>
      <c r="D14" s="99">
        <v>102823</v>
      </c>
      <c r="E14" s="5">
        <v>0</v>
      </c>
      <c r="F14" s="5">
        <v>1400</v>
      </c>
      <c r="G14" s="5">
        <f t="shared" si="0"/>
        <v>12535.882799999999</v>
      </c>
      <c r="H14" s="47">
        <v>1987.08</v>
      </c>
      <c r="I14" s="5">
        <f>(D14-E14-F14+G14+H14)*0.5%</f>
        <v>579.72981400000003</v>
      </c>
      <c r="J14" s="6">
        <f>D14-E14-F14+G14+H14+I14</f>
        <v>116525.692614</v>
      </c>
      <c r="K14" s="15">
        <f>J14-G14</f>
        <v>103989.80981400001</v>
      </c>
      <c r="L14" s="67" t="s">
        <v>168</v>
      </c>
      <c r="M14" s="67"/>
      <c r="N14" s="143">
        <v>600</v>
      </c>
    </row>
    <row r="15" spans="1:14" ht="17.25" thickBot="1">
      <c r="A15" s="175" t="s">
        <v>19</v>
      </c>
      <c r="B15" s="179" t="s">
        <v>24</v>
      </c>
      <c r="C15" s="27">
        <v>3</v>
      </c>
      <c r="D15" s="99">
        <v>102820</v>
      </c>
      <c r="E15" s="5">
        <v>0</v>
      </c>
      <c r="F15" s="5">
        <v>1400</v>
      </c>
      <c r="G15" s="5">
        <f t="shared" si="0"/>
        <v>12535.511999999999</v>
      </c>
      <c r="H15" s="47">
        <v>1987.08</v>
      </c>
      <c r="I15" s="5">
        <f>(D15-E15-F15+G15+H15)*0.5%</f>
        <v>579.71296000000007</v>
      </c>
      <c r="J15" s="6">
        <f>D15-E15-F15+G15+H15+I15</f>
        <v>116522.30496000001</v>
      </c>
      <c r="K15" s="15">
        <f>J15-G15</f>
        <v>103986.79296000001</v>
      </c>
      <c r="L15" s="67" t="s">
        <v>169</v>
      </c>
      <c r="M15" s="67"/>
      <c r="N15" s="143">
        <v>700</v>
      </c>
    </row>
    <row r="16" spans="1:14" ht="17.25" thickBot="1">
      <c r="A16" s="175" t="s">
        <v>7</v>
      </c>
      <c r="B16" s="179" t="s">
        <v>20</v>
      </c>
      <c r="C16" s="27">
        <v>3</v>
      </c>
      <c r="D16" s="99">
        <v>108539</v>
      </c>
      <c r="E16" s="121">
        <v>4000</v>
      </c>
      <c r="F16" s="5">
        <v>1400</v>
      </c>
      <c r="G16" s="5">
        <f t="shared" si="0"/>
        <v>12747.980399999999</v>
      </c>
      <c r="H16" s="47">
        <v>1987.08</v>
      </c>
      <c r="I16" s="5">
        <f t="shared" ref="I16:I27" si="1">(D16-E16-F16+G16+H16)*0.5%</f>
        <v>589.37030200000004</v>
      </c>
      <c r="J16" s="6">
        <f t="shared" ref="J16:J27" si="2">D16-E16-F16+G16+H16+I16</f>
        <v>118463.430702</v>
      </c>
      <c r="K16" s="15">
        <f t="shared" ref="K16:K27" si="3">J16-G16</f>
        <v>105715.450302</v>
      </c>
      <c r="L16" s="67" t="s">
        <v>170</v>
      </c>
      <c r="M16" s="67"/>
      <c r="N16" s="143">
        <v>800</v>
      </c>
    </row>
    <row r="17" spans="1:14" ht="17.25" thickBot="1">
      <c r="A17" s="175" t="s">
        <v>21</v>
      </c>
      <c r="B17" s="179" t="s">
        <v>22</v>
      </c>
      <c r="C17" s="27">
        <v>11</v>
      </c>
      <c r="D17" s="99">
        <v>104507</v>
      </c>
      <c r="E17" s="5">
        <v>0</v>
      </c>
      <c r="F17" s="5">
        <v>1400</v>
      </c>
      <c r="G17" s="5">
        <f t="shared" si="0"/>
        <v>12744.025199999998</v>
      </c>
      <c r="H17" s="47">
        <v>1987.08</v>
      </c>
      <c r="I17" s="5">
        <f t="shared" si="1"/>
        <v>589.19052600000009</v>
      </c>
      <c r="J17" s="6">
        <f t="shared" si="2"/>
        <v>118427.29572600001</v>
      </c>
      <c r="K17" s="15">
        <f t="shared" si="3"/>
        <v>105683.27052600001</v>
      </c>
      <c r="L17" s="83" t="s">
        <v>171</v>
      </c>
      <c r="M17" s="83"/>
      <c r="N17" s="145">
        <v>900</v>
      </c>
    </row>
    <row r="18" spans="1:14" ht="13.5" thickBot="1">
      <c r="A18" s="175" t="s">
        <v>93</v>
      </c>
      <c r="B18" s="179" t="s">
        <v>90</v>
      </c>
      <c r="C18" s="27">
        <v>12</v>
      </c>
      <c r="D18" s="99">
        <v>106994</v>
      </c>
      <c r="E18" s="5">
        <v>0</v>
      </c>
      <c r="F18" s="5">
        <v>1400</v>
      </c>
      <c r="G18" s="5">
        <f t="shared" si="0"/>
        <v>13051.418399999999</v>
      </c>
      <c r="H18" s="47">
        <v>1987.08</v>
      </c>
      <c r="I18" s="5">
        <f t="shared" si="1"/>
        <v>603.16249200000004</v>
      </c>
      <c r="J18" s="6">
        <f t="shared" si="2"/>
        <v>121235.660892</v>
      </c>
      <c r="K18" s="15">
        <f t="shared" si="3"/>
        <v>108184.242492</v>
      </c>
    </row>
    <row r="19" spans="1:14" ht="17.25" thickBot="1">
      <c r="A19" s="175" t="s">
        <v>128</v>
      </c>
      <c r="B19" s="179" t="s">
        <v>127</v>
      </c>
      <c r="C19" s="27">
        <v>1.9</v>
      </c>
      <c r="D19" s="99">
        <v>107692</v>
      </c>
      <c r="E19" s="5">
        <v>0</v>
      </c>
      <c r="F19" s="5">
        <v>1400</v>
      </c>
      <c r="G19" s="5">
        <f t="shared" si="0"/>
        <v>13137.691199999999</v>
      </c>
      <c r="H19" s="47">
        <v>1987.08</v>
      </c>
      <c r="I19" s="5">
        <f t="shared" si="1"/>
        <v>607.08385600000008</v>
      </c>
      <c r="J19" s="6">
        <f t="shared" si="2"/>
        <v>122023.855056</v>
      </c>
      <c r="K19" s="15">
        <f t="shared" si="3"/>
        <v>108886.163856</v>
      </c>
      <c r="L19" s="71"/>
      <c r="M19" s="71"/>
      <c r="N19" s="72"/>
    </row>
    <row r="20" spans="1:14" ht="17.25" thickBot="1">
      <c r="A20" s="175" t="s">
        <v>93</v>
      </c>
      <c r="B20" s="179" t="s">
        <v>129</v>
      </c>
      <c r="C20" s="27"/>
      <c r="D20" s="99">
        <v>103810</v>
      </c>
      <c r="E20" s="5">
        <v>0</v>
      </c>
      <c r="F20" s="5">
        <v>1400</v>
      </c>
      <c r="G20" s="5">
        <f t="shared" si="0"/>
        <v>12657.875999999998</v>
      </c>
      <c r="H20" s="47">
        <v>1987.08</v>
      </c>
      <c r="I20" s="5">
        <f>(D20-E20-F20+G20+H20)*0.5%</f>
        <v>585.27478000000008</v>
      </c>
      <c r="J20" s="6">
        <f>D20-E20-F20+G20+H20+I20</f>
        <v>117640.23078000001</v>
      </c>
      <c r="K20" s="15">
        <f>J20-G20</f>
        <v>104982.35478000001</v>
      </c>
      <c r="L20" s="71"/>
      <c r="M20" s="71"/>
      <c r="N20" s="72"/>
    </row>
    <row r="21" spans="1:14" ht="17.25" thickBot="1">
      <c r="A21" s="175" t="s">
        <v>138</v>
      </c>
      <c r="B21" s="179" t="s">
        <v>137</v>
      </c>
      <c r="C21" s="27">
        <v>12</v>
      </c>
      <c r="D21" s="99">
        <v>105271</v>
      </c>
      <c r="E21" s="5">
        <v>0</v>
      </c>
      <c r="F21" s="5">
        <v>1400</v>
      </c>
      <c r="G21" s="5">
        <f t="shared" si="0"/>
        <v>12838.455599999999</v>
      </c>
      <c r="H21" s="47">
        <v>1987.08</v>
      </c>
      <c r="I21" s="5">
        <f>(D21-E21-F21+G21+H21)*0.5%</f>
        <v>593.48267800000008</v>
      </c>
      <c r="J21" s="6">
        <f>D21-E21-F21+G21+H21+I21</f>
        <v>119290.018278</v>
      </c>
      <c r="K21" s="15">
        <f>J21-G21</f>
        <v>106451.562678</v>
      </c>
      <c r="L21" s="71"/>
      <c r="M21" s="71"/>
      <c r="N21" s="72"/>
    </row>
    <row r="22" spans="1:14" ht="17.25" thickBot="1">
      <c r="A22" s="175" t="s">
        <v>138</v>
      </c>
      <c r="B22" s="179" t="s">
        <v>139</v>
      </c>
      <c r="C22" s="27">
        <v>12</v>
      </c>
      <c r="D22" s="99">
        <v>105649</v>
      </c>
      <c r="E22" s="5">
        <v>0</v>
      </c>
      <c r="F22" s="5">
        <v>1400</v>
      </c>
      <c r="G22" s="5">
        <f t="shared" si="0"/>
        <v>12885.176399999998</v>
      </c>
      <c r="H22" s="47">
        <v>1987.08</v>
      </c>
      <c r="I22" s="5">
        <f>(D22-E22-F22+G22+H22)*0.5%</f>
        <v>595.60628199999996</v>
      </c>
      <c r="J22" s="6">
        <f>D22-E22-F22+G22+H22+I22</f>
        <v>119716.86268199999</v>
      </c>
      <c r="K22" s="15">
        <f>J22-G22</f>
        <v>106831.686282</v>
      </c>
      <c r="L22" s="71"/>
      <c r="M22" s="71"/>
      <c r="N22" s="72"/>
    </row>
    <row r="23" spans="1:14" ht="17.25" thickBot="1">
      <c r="A23" s="175" t="s">
        <v>138</v>
      </c>
      <c r="B23" s="179" t="s">
        <v>201</v>
      </c>
      <c r="C23" s="27">
        <v>10</v>
      </c>
      <c r="D23" s="99">
        <v>106896</v>
      </c>
      <c r="E23" s="5">
        <v>0</v>
      </c>
      <c r="F23" s="5">
        <v>1400</v>
      </c>
      <c r="G23" s="5">
        <f>(D23-E23-F23)*12.36%</f>
        <v>13039.305599999998</v>
      </c>
      <c r="H23" s="47">
        <v>1987.08</v>
      </c>
      <c r="I23" s="5">
        <f>(D23-E23-F23+G23+H23)*0.5%</f>
        <v>602.61192800000003</v>
      </c>
      <c r="J23" s="6">
        <f>D23-E23-F23+G23+H23+I23</f>
        <v>121124.99752799999</v>
      </c>
      <c r="K23" s="15">
        <f>J23-G23</f>
        <v>108085.691928</v>
      </c>
      <c r="L23" s="71"/>
      <c r="M23" s="71"/>
      <c r="N23" s="72"/>
    </row>
    <row r="24" spans="1:14" ht="17.25" thickBot="1">
      <c r="A24" s="176" t="s">
        <v>109</v>
      </c>
      <c r="B24" s="179" t="s">
        <v>107</v>
      </c>
      <c r="C24" s="27">
        <v>3</v>
      </c>
      <c r="D24" s="99">
        <v>105105</v>
      </c>
      <c r="E24" s="5">
        <v>0</v>
      </c>
      <c r="F24" s="5">
        <v>1400</v>
      </c>
      <c r="G24" s="5">
        <f t="shared" si="0"/>
        <v>12817.937999999998</v>
      </c>
      <c r="H24" s="47">
        <v>1987.08</v>
      </c>
      <c r="I24" s="5">
        <f t="shared" si="1"/>
        <v>592.55008999999995</v>
      </c>
      <c r="J24" s="6">
        <f t="shared" si="2"/>
        <v>119102.56809</v>
      </c>
      <c r="K24" s="15">
        <f t="shared" si="3"/>
        <v>106284.63009000001</v>
      </c>
      <c r="L24" s="71"/>
      <c r="M24" s="71"/>
      <c r="N24" s="72"/>
    </row>
    <row r="25" spans="1:14" ht="17.25" thickBot="1">
      <c r="A25" s="176" t="s">
        <v>109</v>
      </c>
      <c r="B25" s="179" t="s">
        <v>118</v>
      </c>
      <c r="C25" s="27">
        <v>8</v>
      </c>
      <c r="D25" s="99">
        <v>109134</v>
      </c>
      <c r="E25" s="5">
        <v>0</v>
      </c>
      <c r="F25" s="5">
        <v>1400</v>
      </c>
      <c r="G25" s="5">
        <f t="shared" si="0"/>
        <v>13315.922399999999</v>
      </c>
      <c r="H25" s="47">
        <v>1987.08</v>
      </c>
      <c r="I25" s="5">
        <f t="shared" si="1"/>
        <v>615.18501200000003</v>
      </c>
      <c r="J25" s="6">
        <f t="shared" si="2"/>
        <v>123652.187412</v>
      </c>
      <c r="K25" s="15">
        <f t="shared" si="3"/>
        <v>110336.265012</v>
      </c>
      <c r="L25" s="71"/>
      <c r="M25" s="71"/>
      <c r="N25" s="72"/>
    </row>
    <row r="26" spans="1:14" ht="17.25" thickBot="1">
      <c r="A26" s="176" t="s">
        <v>109</v>
      </c>
      <c r="B26" s="179" t="s">
        <v>136</v>
      </c>
      <c r="C26" s="27"/>
      <c r="D26" s="99">
        <v>104856</v>
      </c>
      <c r="E26" s="5">
        <v>0</v>
      </c>
      <c r="F26" s="5">
        <v>1400</v>
      </c>
      <c r="G26" s="5">
        <f t="shared" si="0"/>
        <v>12787.161599999999</v>
      </c>
      <c r="H26" s="47">
        <v>1987.08</v>
      </c>
      <c r="I26" s="5">
        <f>(D26-E26-F26+G26+H26)*0.5%</f>
        <v>591.151208</v>
      </c>
      <c r="J26" s="6">
        <f>D26-E26-F26+G26+H26+I26</f>
        <v>118821.39280799999</v>
      </c>
      <c r="K26" s="15">
        <f>J26-G26</f>
        <v>106034.23120799998</v>
      </c>
      <c r="L26" s="71"/>
      <c r="M26" s="71"/>
      <c r="N26" s="72"/>
    </row>
    <row r="27" spans="1:14" ht="17.25" thickBot="1">
      <c r="A27" s="176" t="s">
        <v>130</v>
      </c>
      <c r="B27" s="179" t="s">
        <v>132</v>
      </c>
      <c r="C27" s="27" t="s">
        <v>133</v>
      </c>
      <c r="D27" s="99">
        <v>105360</v>
      </c>
      <c r="E27" s="5">
        <v>0</v>
      </c>
      <c r="F27" s="5">
        <v>1400</v>
      </c>
      <c r="G27" s="5">
        <f t="shared" si="0"/>
        <v>12849.455999999998</v>
      </c>
      <c r="H27" s="47">
        <v>1987.08</v>
      </c>
      <c r="I27" s="5">
        <f t="shared" si="1"/>
        <v>593.98268000000007</v>
      </c>
      <c r="J27" s="6">
        <f t="shared" si="2"/>
        <v>119390.51868000001</v>
      </c>
      <c r="K27" s="15">
        <f t="shared" si="3"/>
        <v>106541.06268</v>
      </c>
      <c r="L27" s="71"/>
      <c r="M27" s="71"/>
      <c r="N27" s="72"/>
    </row>
    <row r="28" spans="1:14" ht="13.5" thickBot="1">
      <c r="A28" s="175" t="s">
        <v>2</v>
      </c>
      <c r="B28" s="179" t="s">
        <v>94</v>
      </c>
      <c r="C28" s="27" t="s">
        <v>31</v>
      </c>
      <c r="D28" s="99">
        <v>96549</v>
      </c>
      <c r="E28" s="5">
        <v>0</v>
      </c>
      <c r="F28" s="5">
        <v>0</v>
      </c>
      <c r="G28" s="5">
        <f t="shared" si="0"/>
        <v>11933.456399999999</v>
      </c>
      <c r="H28" s="47">
        <v>1987.08</v>
      </c>
      <c r="I28" s="5">
        <f>(D28-E28-F28+G28+H28)*0.5%</f>
        <v>552.34768199999996</v>
      </c>
      <c r="J28" s="6">
        <f>D28-E28-F28+G28+H28+I28</f>
        <v>111021.884082</v>
      </c>
      <c r="K28" s="15">
        <f>J28-G28</f>
        <v>99088.427682000009</v>
      </c>
    </row>
    <row r="29" spans="1:14" ht="13.5" thickBot="1">
      <c r="A29" s="177" t="s">
        <v>2</v>
      </c>
      <c r="B29" s="180" t="s">
        <v>95</v>
      </c>
      <c r="C29" s="28" t="s">
        <v>31</v>
      </c>
      <c r="D29" s="102">
        <v>96549</v>
      </c>
      <c r="E29" s="22">
        <v>0</v>
      </c>
      <c r="F29" s="22">
        <v>0</v>
      </c>
      <c r="G29" s="22">
        <f t="shared" si="0"/>
        <v>11933.456399999999</v>
      </c>
      <c r="H29" s="47">
        <v>1987.08</v>
      </c>
      <c r="I29" s="22">
        <f>(D29-E29-F29+G29+H29)*0.5%</f>
        <v>552.34768199999996</v>
      </c>
      <c r="J29" s="32">
        <f>D29-E29-F29+G29+H29+I29</f>
        <v>111021.884082</v>
      </c>
      <c r="K29" s="23">
        <f>J29-G29</f>
        <v>99088.427682000009</v>
      </c>
    </row>
    <row r="30" spans="1:14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07" t="s">
        <v>25</v>
      </c>
      <c r="B31" s="207"/>
      <c r="C31" s="207"/>
      <c r="D31" s="207"/>
      <c r="E31" s="207"/>
      <c r="F31" s="207"/>
      <c r="G31" s="207"/>
      <c r="H31" s="207"/>
      <c r="I31" s="207"/>
      <c r="J31" s="207"/>
      <c r="K31" s="60"/>
    </row>
    <row r="32" spans="1:14" ht="13.5" customHeight="1" thickBot="1">
      <c r="A32" s="216" t="s">
        <v>15</v>
      </c>
      <c r="B32" s="217"/>
      <c r="C32" s="192" t="s">
        <v>8</v>
      </c>
      <c r="D32" s="42" t="s">
        <v>0</v>
      </c>
      <c r="E32" s="42" t="s">
        <v>76</v>
      </c>
      <c r="F32" s="42" t="s">
        <v>16</v>
      </c>
      <c r="G32" s="42" t="s">
        <v>146</v>
      </c>
      <c r="H32" s="42" t="s">
        <v>18</v>
      </c>
      <c r="I32" s="42" t="s">
        <v>17</v>
      </c>
      <c r="J32" s="43" t="s">
        <v>1</v>
      </c>
      <c r="K32" s="193" t="s">
        <v>75</v>
      </c>
      <c r="L32" s="208" t="s">
        <v>172</v>
      </c>
      <c r="M32" s="209"/>
      <c r="N32" s="210"/>
    </row>
    <row r="33" spans="1:14" ht="13.5" customHeight="1" thickBot="1">
      <c r="A33" s="44" t="s">
        <v>7</v>
      </c>
      <c r="B33" s="45" t="s">
        <v>26</v>
      </c>
      <c r="C33" s="46">
        <v>0.9</v>
      </c>
      <c r="D33" s="111">
        <v>106778</v>
      </c>
      <c r="E33" s="199">
        <v>4000</v>
      </c>
      <c r="F33" s="47">
        <v>1400</v>
      </c>
      <c r="G33" s="47">
        <f t="shared" ref="G33:G42" si="4">(D33-E33-F33)*12.36%</f>
        <v>12530.3208</v>
      </c>
      <c r="H33" s="47">
        <v>1987.08</v>
      </c>
      <c r="I33" s="47">
        <f>(D33-E33-F33+G33+H33)*0.5%</f>
        <v>579.47700400000008</v>
      </c>
      <c r="J33" s="48">
        <f>D33-E33-F33+G33+H33+I33</f>
        <v>116474.877804</v>
      </c>
      <c r="K33" s="49">
        <f>J33-G33</f>
        <v>103944.557004</v>
      </c>
      <c r="L33" s="212"/>
      <c r="M33" s="212"/>
      <c r="N33" s="213"/>
    </row>
    <row r="34" spans="1:14" ht="13.5" customHeight="1" thickBot="1">
      <c r="A34" s="13" t="s">
        <v>141</v>
      </c>
      <c r="B34" s="4" t="s">
        <v>140</v>
      </c>
      <c r="C34" s="27">
        <v>1</v>
      </c>
      <c r="D34" s="99">
        <v>103445</v>
      </c>
      <c r="E34" s="5">
        <v>0</v>
      </c>
      <c r="F34" s="5">
        <v>1400</v>
      </c>
      <c r="G34" s="5">
        <f t="shared" si="4"/>
        <v>12612.761999999999</v>
      </c>
      <c r="H34" s="47">
        <v>1987.08</v>
      </c>
      <c r="I34" s="5">
        <f>(D34-E34-F34+G34+H34)*0.5%</f>
        <v>583.22421000000008</v>
      </c>
      <c r="J34" s="6">
        <f>D34-E34-F34+G34+H34+I34</f>
        <v>117228.06621</v>
      </c>
      <c r="K34" s="15">
        <f>J34-G34</f>
        <v>104615.30421</v>
      </c>
      <c r="L34" s="65" t="s">
        <v>173</v>
      </c>
      <c r="M34" s="65"/>
      <c r="N34" s="142">
        <v>300</v>
      </c>
    </row>
    <row r="35" spans="1:14" ht="13.5" customHeight="1" thickBot="1">
      <c r="A35" s="13" t="s">
        <v>144</v>
      </c>
      <c r="B35" s="4" t="s">
        <v>142</v>
      </c>
      <c r="C35" s="27">
        <v>1.2</v>
      </c>
      <c r="D35" s="99">
        <v>102997</v>
      </c>
      <c r="E35" s="99">
        <v>0</v>
      </c>
      <c r="F35" s="5">
        <v>1400</v>
      </c>
      <c r="G35" s="5">
        <f t="shared" si="4"/>
        <v>12557.3892</v>
      </c>
      <c r="H35" s="47">
        <v>1987.08</v>
      </c>
      <c r="I35" s="99">
        <f>(D35-E35-F35+G35+H35)*0.5%</f>
        <v>580.70734600000003</v>
      </c>
      <c r="J35" s="113">
        <f>D35-E35-F35+G35+H35+I35</f>
        <v>116722.176546</v>
      </c>
      <c r="K35" s="114">
        <f>J35-G35</f>
        <v>104164.787346</v>
      </c>
      <c r="L35" s="67" t="s">
        <v>174</v>
      </c>
      <c r="M35" s="67"/>
      <c r="N35" s="143">
        <v>400</v>
      </c>
    </row>
    <row r="36" spans="1:14" ht="17.25" thickBot="1">
      <c r="A36" s="14" t="s">
        <v>6</v>
      </c>
      <c r="B36" s="9" t="s">
        <v>12</v>
      </c>
      <c r="C36" s="27">
        <v>8</v>
      </c>
      <c r="D36" s="99">
        <v>102101</v>
      </c>
      <c r="E36" s="5">
        <v>0</v>
      </c>
      <c r="F36" s="5">
        <v>1400</v>
      </c>
      <c r="G36" s="5">
        <f t="shared" si="4"/>
        <v>12446.643599999999</v>
      </c>
      <c r="H36" s="47">
        <v>1987.08</v>
      </c>
      <c r="I36" s="5">
        <f t="shared" ref="I36:I56" si="5">(D36-E36-F36+G36+H36)*0.5%</f>
        <v>575.67361800000003</v>
      </c>
      <c r="J36" s="6">
        <f t="shared" ref="J36:J56" si="6">D36-E36-F36+G36+H36+I36</f>
        <v>115710.397218</v>
      </c>
      <c r="K36" s="15">
        <f t="shared" ref="K36:K56" si="7">J36-G36</f>
        <v>103263.753618</v>
      </c>
      <c r="L36" s="67" t="s">
        <v>175</v>
      </c>
      <c r="M36" s="67"/>
      <c r="N36" s="143">
        <v>500</v>
      </c>
    </row>
    <row r="37" spans="1:14" ht="17.25" thickBot="1">
      <c r="A37" s="14" t="s">
        <v>6</v>
      </c>
      <c r="B37" s="9" t="s">
        <v>145</v>
      </c>
      <c r="C37" s="27">
        <v>8</v>
      </c>
      <c r="D37" s="99">
        <v>103593</v>
      </c>
      <c r="E37" s="5">
        <v>0</v>
      </c>
      <c r="F37" s="5">
        <v>1400</v>
      </c>
      <c r="G37" s="5">
        <f t="shared" si="4"/>
        <v>12631.054799999998</v>
      </c>
      <c r="H37" s="47">
        <v>1987.08</v>
      </c>
      <c r="I37" s="5">
        <f t="shared" si="5"/>
        <v>584.05567400000007</v>
      </c>
      <c r="J37" s="6">
        <f t="shared" si="6"/>
        <v>117395.190474</v>
      </c>
      <c r="K37" s="15">
        <f t="shared" si="7"/>
        <v>104764.135674</v>
      </c>
      <c r="L37" s="67" t="s">
        <v>176</v>
      </c>
      <c r="M37" s="67"/>
      <c r="N37" s="143">
        <v>600</v>
      </c>
    </row>
    <row r="38" spans="1:14" ht="17.25" thickBot="1">
      <c r="A38" s="14" t="s">
        <v>27</v>
      </c>
      <c r="B38" s="9" t="s">
        <v>28</v>
      </c>
      <c r="C38" s="27">
        <v>8</v>
      </c>
      <c r="D38" s="99">
        <v>99404</v>
      </c>
      <c r="E38" s="5">
        <v>0</v>
      </c>
      <c r="F38" s="5">
        <v>1400</v>
      </c>
      <c r="G38" s="5">
        <f t="shared" si="4"/>
        <v>12113.294399999999</v>
      </c>
      <c r="H38" s="47">
        <v>1987.08</v>
      </c>
      <c r="I38" s="5">
        <f t="shared" si="5"/>
        <v>560.52187200000003</v>
      </c>
      <c r="J38" s="6">
        <f t="shared" si="6"/>
        <v>112664.896272</v>
      </c>
      <c r="K38" s="15">
        <f t="shared" si="7"/>
        <v>100551.601872</v>
      </c>
      <c r="L38" s="67" t="s">
        <v>177</v>
      </c>
      <c r="M38" s="67"/>
      <c r="N38" s="143">
        <v>700</v>
      </c>
    </row>
    <row r="39" spans="1:14" ht="17.25" thickBot="1">
      <c r="A39" s="14" t="s">
        <v>27</v>
      </c>
      <c r="B39" s="194" t="s">
        <v>117</v>
      </c>
      <c r="C39" s="27">
        <v>18</v>
      </c>
      <c r="D39" s="99">
        <v>100608</v>
      </c>
      <c r="E39" s="5">
        <v>0</v>
      </c>
      <c r="F39" s="5">
        <v>1400</v>
      </c>
      <c r="G39" s="5">
        <f t="shared" si="4"/>
        <v>12262.108799999998</v>
      </c>
      <c r="H39" s="47">
        <v>1987.08</v>
      </c>
      <c r="I39" s="5">
        <f>(D39-E39-F39+G39+H39)*0.5%</f>
        <v>567.28594400000009</v>
      </c>
      <c r="J39" s="6">
        <f>D39-E39-F39+G39+H39+I39</f>
        <v>114024.47474400001</v>
      </c>
      <c r="K39" s="15">
        <f>J39-G39</f>
        <v>101762.365944</v>
      </c>
      <c r="L39" s="67" t="s">
        <v>178</v>
      </c>
      <c r="M39" s="67"/>
      <c r="N39" s="143">
        <v>750</v>
      </c>
    </row>
    <row r="40" spans="1:14" ht="17.25" thickBot="1">
      <c r="A40" s="14" t="s">
        <v>10</v>
      </c>
      <c r="B40" s="9" t="s">
        <v>9</v>
      </c>
      <c r="C40" s="27">
        <v>1.2</v>
      </c>
      <c r="D40" s="99">
        <v>103076</v>
      </c>
      <c r="E40" s="5">
        <v>0</v>
      </c>
      <c r="F40" s="5">
        <v>1400</v>
      </c>
      <c r="G40" s="5">
        <f t="shared" si="4"/>
        <v>12567.1536</v>
      </c>
      <c r="H40" s="47">
        <v>1987.08</v>
      </c>
      <c r="I40" s="5">
        <f>(D40-E40-F40+G40+H40)*0.5%</f>
        <v>581.1511680000001</v>
      </c>
      <c r="J40" s="6">
        <f>D40-E40-F40+G40+H40+I40</f>
        <v>116811.384768</v>
      </c>
      <c r="K40" s="15">
        <f>J40-G40</f>
        <v>104244.231168</v>
      </c>
      <c r="L40" s="83" t="s">
        <v>179</v>
      </c>
      <c r="M40" s="83"/>
      <c r="N40" s="145">
        <v>800</v>
      </c>
    </row>
    <row r="41" spans="1:14" ht="13.5" thickBot="1">
      <c r="A41" s="14" t="s">
        <v>79</v>
      </c>
      <c r="B41" s="196" t="s">
        <v>77</v>
      </c>
      <c r="C41" s="27">
        <v>0.35</v>
      </c>
      <c r="D41" s="126">
        <v>108111</v>
      </c>
      <c r="E41" s="5">
        <v>0</v>
      </c>
      <c r="F41" s="5">
        <v>1400</v>
      </c>
      <c r="G41" s="5">
        <f t="shared" si="4"/>
        <v>13189.479599999999</v>
      </c>
      <c r="H41" s="47">
        <v>1987.08</v>
      </c>
      <c r="I41" s="5">
        <f>(D41-E41-F41+G41+H41)*0.5%</f>
        <v>609.43779799999993</v>
      </c>
      <c r="J41" s="6">
        <f>D41-E41-F41+G41+H41+I41</f>
        <v>122496.99739799999</v>
      </c>
      <c r="K41" s="15">
        <f>J41-G41</f>
        <v>109307.51779799999</v>
      </c>
    </row>
    <row r="42" spans="1:14" ht="13.5" thickBot="1">
      <c r="A42" s="14" t="s">
        <v>80</v>
      </c>
      <c r="B42" s="4" t="s">
        <v>78</v>
      </c>
      <c r="C42" s="27">
        <v>0.12</v>
      </c>
      <c r="D42" s="126">
        <v>109107</v>
      </c>
      <c r="E42" s="121">
        <v>2000</v>
      </c>
      <c r="F42" s="5">
        <v>1400</v>
      </c>
      <c r="G42" s="5">
        <f t="shared" si="4"/>
        <v>13065.385199999999</v>
      </c>
      <c r="H42" s="47">
        <v>1987.08</v>
      </c>
      <c r="I42" s="5">
        <f>(D42-E42-F42+G42+H42)*0.5%</f>
        <v>603.797326</v>
      </c>
      <c r="J42" s="6">
        <f>D42-E42-F42+G42+H42+I42</f>
        <v>121363.26252600001</v>
      </c>
      <c r="K42" s="15">
        <f>J42-G42</f>
        <v>108297.877326</v>
      </c>
    </row>
    <row r="43" spans="1:14" ht="13.5" thickBot="1">
      <c r="A43" s="14" t="s">
        <v>11</v>
      </c>
      <c r="B43" s="9" t="s">
        <v>155</v>
      </c>
      <c r="C43" s="27">
        <v>0.28000000000000003</v>
      </c>
      <c r="D43" s="99">
        <v>103730</v>
      </c>
      <c r="E43" s="5">
        <v>0</v>
      </c>
      <c r="F43" s="5">
        <v>1400</v>
      </c>
      <c r="G43" s="5">
        <f>(D43-E43-F43)*12.36%</f>
        <v>12647.987999999999</v>
      </c>
      <c r="H43" s="47">
        <v>1987.08</v>
      </c>
      <c r="I43" s="5">
        <f t="shared" si="5"/>
        <v>584.82533999999998</v>
      </c>
      <c r="J43" s="6">
        <f t="shared" si="6"/>
        <v>117549.89334</v>
      </c>
      <c r="K43" s="15">
        <f t="shared" si="7"/>
        <v>104901.90534</v>
      </c>
    </row>
    <row r="44" spans="1:14" ht="13.5" thickBot="1">
      <c r="A44" s="14" t="s">
        <v>11</v>
      </c>
      <c r="B44" s="9" t="s">
        <v>154</v>
      </c>
      <c r="C44" s="27">
        <v>0.22</v>
      </c>
      <c r="D44" s="99">
        <v>103929</v>
      </c>
      <c r="E44" s="5">
        <v>0</v>
      </c>
      <c r="F44" s="5">
        <v>1400</v>
      </c>
      <c r="G44" s="5">
        <f>(D44-E44-F44)*12.36%</f>
        <v>12672.584399999998</v>
      </c>
      <c r="H44" s="47">
        <v>1987.08</v>
      </c>
      <c r="I44" s="5">
        <f>(D44-E44-F44+G44+H44)*0.5%</f>
        <v>585.94332199999997</v>
      </c>
      <c r="J44" s="6">
        <f>D44-E44-F44+G44+H44+I44</f>
        <v>117774.607722</v>
      </c>
      <c r="K44" s="15">
        <f>J44-G44</f>
        <v>105102.02332200001</v>
      </c>
    </row>
    <row r="45" spans="1:14" ht="17.25" thickBot="1">
      <c r="A45" s="14" t="s">
        <v>125</v>
      </c>
      <c r="B45" s="9" t="s">
        <v>126</v>
      </c>
      <c r="C45" s="27">
        <v>0.3</v>
      </c>
      <c r="D45" s="99">
        <v>102899</v>
      </c>
      <c r="E45" s="5">
        <v>0</v>
      </c>
      <c r="F45" s="5">
        <v>1400</v>
      </c>
      <c r="G45" s="5">
        <f t="shared" ref="G45:G56" si="8">(D45-E45-F45)*12.36%</f>
        <v>12545.276399999999</v>
      </c>
      <c r="H45" s="47">
        <v>1987.08</v>
      </c>
      <c r="I45" s="5">
        <f>(D45-E45-F45+G45+H45)*0.5%</f>
        <v>580.15678200000002</v>
      </c>
      <c r="J45" s="6">
        <f>D45-E45-F45+G45+H45+I45</f>
        <v>116611.51318200001</v>
      </c>
      <c r="K45" s="15">
        <f>J45-G45</f>
        <v>104066.23678200001</v>
      </c>
      <c r="L45" s="71"/>
      <c r="M45" s="71"/>
      <c r="N45" s="72"/>
    </row>
    <row r="46" spans="1:14" ht="13.5" thickBot="1">
      <c r="A46" s="14" t="s">
        <v>37</v>
      </c>
      <c r="B46" s="196" t="s">
        <v>38</v>
      </c>
      <c r="C46" s="27">
        <v>0.43</v>
      </c>
      <c r="D46" s="99">
        <v>109614</v>
      </c>
      <c r="E46" s="5">
        <v>0</v>
      </c>
      <c r="F46" s="5">
        <v>1400</v>
      </c>
      <c r="G46" s="5">
        <f t="shared" si="8"/>
        <v>13375.250399999999</v>
      </c>
      <c r="H46" s="47">
        <v>1987.08</v>
      </c>
      <c r="I46" s="5">
        <f t="shared" si="5"/>
        <v>617.88165200000003</v>
      </c>
      <c r="J46" s="6">
        <f t="shared" si="6"/>
        <v>124194.212052</v>
      </c>
      <c r="K46" s="15">
        <f t="shared" si="7"/>
        <v>110818.961652</v>
      </c>
      <c r="L46" s="81"/>
      <c r="M46" s="81"/>
      <c r="N46" s="81"/>
    </row>
    <row r="47" spans="1:14" ht="13.5" thickBot="1">
      <c r="A47" s="14" t="s">
        <v>37</v>
      </c>
      <c r="B47" s="196" t="s">
        <v>39</v>
      </c>
      <c r="C47" s="27">
        <v>0.33</v>
      </c>
      <c r="D47" s="99">
        <v>111155</v>
      </c>
      <c r="E47" s="5">
        <v>0</v>
      </c>
      <c r="F47" s="5">
        <v>1400</v>
      </c>
      <c r="G47" s="5">
        <f t="shared" si="8"/>
        <v>13565.717999999999</v>
      </c>
      <c r="H47" s="47">
        <v>1987.08</v>
      </c>
      <c r="I47" s="5">
        <f t="shared" si="5"/>
        <v>626.53899000000001</v>
      </c>
      <c r="J47" s="6">
        <f t="shared" si="6"/>
        <v>125934.33699</v>
      </c>
      <c r="K47" s="15">
        <f t="shared" si="7"/>
        <v>112368.61899</v>
      </c>
      <c r="L47" s="81"/>
      <c r="M47" s="81"/>
      <c r="N47" s="81"/>
    </row>
    <row r="48" spans="1:14" ht="13.5" thickBot="1">
      <c r="A48" s="14" t="s">
        <v>37</v>
      </c>
      <c r="B48" s="196" t="s">
        <v>123</v>
      </c>
      <c r="C48" s="27">
        <v>0.22</v>
      </c>
      <c r="D48" s="99">
        <v>111112</v>
      </c>
      <c r="E48" s="5">
        <v>0</v>
      </c>
      <c r="F48" s="5">
        <v>1400</v>
      </c>
      <c r="G48" s="5">
        <f t="shared" si="8"/>
        <v>13560.403199999999</v>
      </c>
      <c r="H48" s="47">
        <v>1987.08</v>
      </c>
      <c r="I48" s="5">
        <f t="shared" si="5"/>
        <v>626.297416</v>
      </c>
      <c r="J48" s="6">
        <f t="shared" si="6"/>
        <v>125885.780616</v>
      </c>
      <c r="K48" s="15">
        <f t="shared" si="7"/>
        <v>112325.377416</v>
      </c>
      <c r="L48" s="81"/>
      <c r="M48" s="81"/>
      <c r="N48" s="81"/>
    </row>
    <row r="49" spans="1:14" ht="13.5" thickBot="1">
      <c r="A49" s="14" t="s">
        <v>37</v>
      </c>
      <c r="B49" s="4" t="s">
        <v>119</v>
      </c>
      <c r="C49" s="27"/>
      <c r="D49" s="99">
        <v>105653</v>
      </c>
      <c r="E49" s="5">
        <v>0</v>
      </c>
      <c r="F49" s="5">
        <v>1400</v>
      </c>
      <c r="G49" s="5">
        <f t="shared" si="8"/>
        <v>12885.670799999998</v>
      </c>
      <c r="H49" s="47">
        <v>1987.08</v>
      </c>
      <c r="I49" s="5">
        <f t="shared" si="5"/>
        <v>595.62875399999996</v>
      </c>
      <c r="J49" s="6">
        <f t="shared" si="6"/>
        <v>119721.379554</v>
      </c>
      <c r="K49" s="15">
        <f t="shared" si="7"/>
        <v>106835.70875400001</v>
      </c>
      <c r="L49" s="81"/>
      <c r="M49" s="81"/>
      <c r="N49" s="81"/>
    </row>
    <row r="50" spans="1:14" ht="13.5" thickBot="1">
      <c r="A50" s="14" t="s">
        <v>37</v>
      </c>
      <c r="B50" s="4" t="s">
        <v>150</v>
      </c>
      <c r="C50" s="27"/>
      <c r="D50" s="99">
        <v>109255</v>
      </c>
      <c r="E50" s="5">
        <v>0</v>
      </c>
      <c r="F50" s="5">
        <v>1400</v>
      </c>
      <c r="G50" s="5">
        <f>(D50-E50-F50)*12.36%</f>
        <v>13330.877999999999</v>
      </c>
      <c r="H50" s="47">
        <v>1987.08</v>
      </c>
      <c r="I50" s="5">
        <f>(D50-E50-F50+G50+H50)*0.5%</f>
        <v>615.86478999999997</v>
      </c>
      <c r="J50" s="6">
        <f>D50-E50-F50+G50+H50+I50</f>
        <v>123788.82279000001</v>
      </c>
      <c r="K50" s="15">
        <f>J50-G50</f>
        <v>110457.94479000001</v>
      </c>
      <c r="L50" s="81"/>
      <c r="M50" s="81"/>
      <c r="N50" s="81"/>
    </row>
    <row r="51" spans="1:14" ht="13.5" thickBot="1">
      <c r="A51" s="14" t="s">
        <v>37</v>
      </c>
      <c r="B51" s="4" t="s">
        <v>143</v>
      </c>
      <c r="C51" s="27"/>
      <c r="D51" s="99">
        <v>105344</v>
      </c>
      <c r="E51" s="99">
        <v>0</v>
      </c>
      <c r="F51" s="5">
        <v>1400</v>
      </c>
      <c r="G51" s="5">
        <f t="shared" si="8"/>
        <v>12847.478399999998</v>
      </c>
      <c r="H51" s="47">
        <v>1987.08</v>
      </c>
      <c r="I51" s="99">
        <f>(D51-E51-F51+G51+H51)*0.5%</f>
        <v>593.89279199999999</v>
      </c>
      <c r="J51" s="113">
        <f>D51-E51-F51+G51+H51+I51</f>
        <v>119372.45119199999</v>
      </c>
      <c r="K51" s="114">
        <f>J51-G51</f>
        <v>106524.972792</v>
      </c>
      <c r="L51" s="81"/>
      <c r="M51" s="81"/>
      <c r="N51" s="81"/>
    </row>
    <row r="52" spans="1:14" ht="13.5" thickBot="1">
      <c r="A52" s="14" t="s">
        <v>2</v>
      </c>
      <c r="B52" s="9" t="s">
        <v>3</v>
      </c>
      <c r="C52" s="27" t="s">
        <v>31</v>
      </c>
      <c r="D52" s="99">
        <v>96928</v>
      </c>
      <c r="E52" s="5">
        <v>0</v>
      </c>
      <c r="F52" s="5">
        <v>0</v>
      </c>
      <c r="G52" s="5">
        <f t="shared" si="8"/>
        <v>11980.300799999999</v>
      </c>
      <c r="H52" s="47">
        <v>1987.08</v>
      </c>
      <c r="I52" s="5">
        <f t="shared" si="5"/>
        <v>554.47690399999999</v>
      </c>
      <c r="J52" s="6">
        <f t="shared" si="6"/>
        <v>111449.85770399999</v>
      </c>
      <c r="K52" s="15">
        <f t="shared" si="7"/>
        <v>99469.556903999997</v>
      </c>
      <c r="L52" s="200"/>
      <c r="M52" s="200"/>
      <c r="N52" s="81"/>
    </row>
    <row r="53" spans="1:14" ht="14.25" thickBot="1">
      <c r="A53" s="14" t="s">
        <v>2</v>
      </c>
      <c r="B53" s="9" t="s">
        <v>4</v>
      </c>
      <c r="C53" s="27" t="s">
        <v>31</v>
      </c>
      <c r="D53" s="99">
        <v>96131</v>
      </c>
      <c r="E53" s="5">
        <v>0</v>
      </c>
      <c r="F53" s="5">
        <v>0</v>
      </c>
      <c r="G53" s="5">
        <f t="shared" si="8"/>
        <v>11881.791599999999</v>
      </c>
      <c r="H53" s="47">
        <v>1987.08</v>
      </c>
      <c r="I53" s="5">
        <f t="shared" si="5"/>
        <v>549.99935800000003</v>
      </c>
      <c r="J53" s="6">
        <f t="shared" si="6"/>
        <v>110549.870958</v>
      </c>
      <c r="K53" s="15">
        <f t="shared" si="7"/>
        <v>98668.079358000003</v>
      </c>
      <c r="L53" s="57"/>
      <c r="M53" s="86"/>
      <c r="N53" s="81"/>
    </row>
    <row r="54" spans="1:14" ht="15.75" customHeight="1" thickBot="1">
      <c r="A54" s="13" t="s">
        <v>2</v>
      </c>
      <c r="B54" s="4" t="s">
        <v>14</v>
      </c>
      <c r="C54" s="27" t="s">
        <v>31</v>
      </c>
      <c r="D54" s="99">
        <v>99265</v>
      </c>
      <c r="E54" s="5">
        <v>0</v>
      </c>
      <c r="F54" s="5">
        <v>0</v>
      </c>
      <c r="G54" s="5">
        <f t="shared" si="8"/>
        <v>12269.153999999999</v>
      </c>
      <c r="H54" s="47">
        <v>1987.08</v>
      </c>
      <c r="I54" s="5">
        <f t="shared" si="5"/>
        <v>567.60617000000002</v>
      </c>
      <c r="J54" s="6">
        <f t="shared" si="6"/>
        <v>114088.84017</v>
      </c>
      <c r="K54" s="15">
        <f t="shared" si="7"/>
        <v>101819.68617</v>
      </c>
      <c r="L54" s="85"/>
      <c r="M54" s="86"/>
      <c r="N54" s="81"/>
    </row>
    <row r="55" spans="1:14" ht="15.75" customHeight="1" thickBot="1">
      <c r="A55" s="14" t="s">
        <v>2</v>
      </c>
      <c r="B55" s="9" t="s">
        <v>5</v>
      </c>
      <c r="C55" s="27" t="s">
        <v>31</v>
      </c>
      <c r="D55" s="99">
        <v>94927</v>
      </c>
      <c r="E55" s="5">
        <v>0</v>
      </c>
      <c r="F55" s="5">
        <v>0</v>
      </c>
      <c r="G55" s="5">
        <f t="shared" si="8"/>
        <v>11732.977199999999</v>
      </c>
      <c r="H55" s="47">
        <v>1987.08</v>
      </c>
      <c r="I55" s="5">
        <f t="shared" si="5"/>
        <v>543.23528599999997</v>
      </c>
      <c r="J55" s="6">
        <f t="shared" si="6"/>
        <v>109190.29248599999</v>
      </c>
      <c r="K55" s="15">
        <f t="shared" si="7"/>
        <v>97457.315285999997</v>
      </c>
      <c r="L55" s="85"/>
      <c r="M55" s="86"/>
      <c r="N55" s="81"/>
    </row>
    <row r="56" spans="1:14" ht="13.5" thickBot="1">
      <c r="A56" s="50" t="s">
        <v>2</v>
      </c>
      <c r="B56" s="51" t="s">
        <v>32</v>
      </c>
      <c r="C56" s="28" t="s">
        <v>31</v>
      </c>
      <c r="D56" s="100">
        <v>99253</v>
      </c>
      <c r="E56" s="52">
        <v>0</v>
      </c>
      <c r="F56" s="52">
        <v>0</v>
      </c>
      <c r="G56" s="22">
        <f t="shared" si="8"/>
        <v>12267.670799999998</v>
      </c>
      <c r="H56" s="47">
        <v>1987.08</v>
      </c>
      <c r="I56" s="22">
        <f t="shared" si="5"/>
        <v>567.53875400000004</v>
      </c>
      <c r="J56" s="32">
        <f t="shared" si="6"/>
        <v>114075.28955399999</v>
      </c>
      <c r="K56" s="23">
        <f t="shared" si="7"/>
        <v>101807.618754</v>
      </c>
      <c r="L56" s="85"/>
      <c r="M56" s="86"/>
      <c r="N56" s="81"/>
    </row>
    <row r="57" spans="1:14" ht="13.5">
      <c r="B57" s="3"/>
      <c r="D57" s="7"/>
      <c r="E57" s="7"/>
      <c r="F57" s="7"/>
      <c r="G57" s="7"/>
      <c r="H57" s="7"/>
      <c r="I57" s="7"/>
      <c r="J57" s="8"/>
      <c r="L57" s="57" t="s">
        <v>120</v>
      </c>
      <c r="M57" s="86"/>
      <c r="N57" s="81"/>
    </row>
    <row r="58" spans="1:14" ht="16.5" thickBot="1">
      <c r="A58" s="201" t="s">
        <v>29</v>
      </c>
      <c r="B58" s="202"/>
      <c r="C58" s="202"/>
      <c r="D58" s="202"/>
      <c r="E58" s="202"/>
      <c r="F58" s="202"/>
      <c r="G58" s="202"/>
      <c r="H58" s="202"/>
      <c r="I58" s="202"/>
      <c r="J58" s="203"/>
      <c r="K58" s="79"/>
      <c r="L58" s="81"/>
      <c r="M58" s="81"/>
      <c r="N58" s="81"/>
    </row>
    <row r="59" spans="1:14" ht="13.5" thickBot="1">
      <c r="A59" s="204" t="s">
        <v>15</v>
      </c>
      <c r="B59" s="205"/>
      <c r="C59" s="42" t="s">
        <v>8</v>
      </c>
      <c r="D59" s="42" t="s">
        <v>0</v>
      </c>
      <c r="E59" s="42" t="s">
        <v>76</v>
      </c>
      <c r="F59" s="42" t="s">
        <v>16</v>
      </c>
      <c r="G59" s="42" t="s">
        <v>146</v>
      </c>
      <c r="H59" s="42" t="s">
        <v>18</v>
      </c>
      <c r="I59" s="42" t="s">
        <v>17</v>
      </c>
      <c r="J59" s="43" t="s">
        <v>1</v>
      </c>
      <c r="K59" s="197" t="s">
        <v>75</v>
      </c>
      <c r="L59" s="84"/>
      <c r="M59" s="87"/>
      <c r="N59" s="81"/>
    </row>
    <row r="60" spans="1:14" ht="13.5" thickBot="1">
      <c r="A60" s="116" t="s">
        <v>34</v>
      </c>
      <c r="B60" s="117" t="s">
        <v>92</v>
      </c>
      <c r="C60" s="46">
        <v>0.92</v>
      </c>
      <c r="D60" s="118">
        <v>104489</v>
      </c>
      <c r="E60" s="119">
        <v>0</v>
      </c>
      <c r="F60" s="47">
        <v>1400</v>
      </c>
      <c r="G60" s="47">
        <f>(D60-E60-F60)*12.36%</f>
        <v>12741.800399999998</v>
      </c>
      <c r="H60" s="47">
        <v>1987.08</v>
      </c>
      <c r="I60" s="47">
        <f t="shared" ref="I60:I69" si="9">(D60-E60-F60+G60+H60)*0.5%</f>
        <v>589.08940199999995</v>
      </c>
      <c r="J60" s="48">
        <f t="shared" ref="J60:J69" si="10">D60-E60-F60+G60+H60+I60</f>
        <v>118406.96980199999</v>
      </c>
      <c r="K60" s="49">
        <f t="shared" ref="K60:K69" si="11">J60-G60</f>
        <v>105665.169402</v>
      </c>
      <c r="L60" s="85"/>
      <c r="M60" s="86"/>
      <c r="N60" s="131"/>
    </row>
    <row r="61" spans="1:14" ht="14.25" customHeight="1" thickBot="1">
      <c r="A61" s="24" t="s">
        <v>34</v>
      </c>
      <c r="B61" s="18" t="s">
        <v>91</v>
      </c>
      <c r="C61" s="27">
        <v>2</v>
      </c>
      <c r="D61" s="104">
        <v>104489</v>
      </c>
      <c r="E61" s="17">
        <v>0</v>
      </c>
      <c r="F61" s="5">
        <v>1400</v>
      </c>
      <c r="G61" s="5">
        <f t="shared" ref="G61:G69" si="12">(D61-E61-F61)*12.36%</f>
        <v>12741.800399999998</v>
      </c>
      <c r="H61" s="47">
        <v>1987.08</v>
      </c>
      <c r="I61" s="5">
        <f>(D61-E61-F61+G61+H61)*0.5%</f>
        <v>589.08940199999995</v>
      </c>
      <c r="J61" s="6">
        <f>D61-E61-F61+G61+H61+I61</f>
        <v>118406.96980199999</v>
      </c>
      <c r="K61" s="15">
        <f>J61-G61</f>
        <v>105665.169402</v>
      </c>
      <c r="L61" s="85"/>
      <c r="M61" s="86"/>
      <c r="N61" s="131"/>
    </row>
    <row r="62" spans="1:14" ht="14.25" customHeight="1" thickBot="1">
      <c r="A62" s="24" t="s">
        <v>34</v>
      </c>
      <c r="B62" s="18" t="s">
        <v>163</v>
      </c>
      <c r="C62" s="27">
        <v>2</v>
      </c>
      <c r="D62" s="104">
        <v>104986</v>
      </c>
      <c r="E62" s="17">
        <v>0</v>
      </c>
      <c r="F62" s="5">
        <v>1400</v>
      </c>
      <c r="G62" s="5">
        <f>(D62-E62-F62)*12.36%</f>
        <v>12803.229599999999</v>
      </c>
      <c r="H62" s="47">
        <v>1987.08</v>
      </c>
      <c r="I62" s="5">
        <f>(D62-E62-F62+G62+H62)*0.5%</f>
        <v>591.88154799999995</v>
      </c>
      <c r="J62" s="6">
        <f>D62-E62-F62+G62+H62+I62</f>
        <v>118968.191148</v>
      </c>
      <c r="K62" s="15">
        <f>J62-G62</f>
        <v>106164.96154799999</v>
      </c>
      <c r="L62" s="85"/>
      <c r="M62" s="86"/>
      <c r="N62" s="131"/>
    </row>
    <row r="63" spans="1:14" ht="13.5" customHeight="1" thickBot="1">
      <c r="A63" s="24" t="s">
        <v>83</v>
      </c>
      <c r="B63" s="18" t="s">
        <v>13</v>
      </c>
      <c r="C63" s="27">
        <v>4.2</v>
      </c>
      <c r="D63" s="104">
        <v>104688</v>
      </c>
      <c r="E63" s="17">
        <v>0</v>
      </c>
      <c r="F63" s="5">
        <v>1400</v>
      </c>
      <c r="G63" s="5">
        <f t="shared" si="12"/>
        <v>12766.396799999999</v>
      </c>
      <c r="H63" s="47">
        <v>1987.08</v>
      </c>
      <c r="I63" s="5">
        <f t="shared" si="9"/>
        <v>590.20738400000005</v>
      </c>
      <c r="J63" s="6">
        <f t="shared" si="10"/>
        <v>118631.684184</v>
      </c>
      <c r="K63" s="15">
        <f t="shared" si="11"/>
        <v>105865.287384</v>
      </c>
      <c r="L63" s="85"/>
      <c r="M63" s="86"/>
      <c r="N63" s="131"/>
    </row>
    <row r="64" spans="1:14" ht="13.5" thickBot="1">
      <c r="A64" s="24" t="s">
        <v>41</v>
      </c>
      <c r="B64" s="18" t="s">
        <v>40</v>
      </c>
      <c r="C64" s="27">
        <v>6.5</v>
      </c>
      <c r="D64" s="104">
        <v>107571</v>
      </c>
      <c r="E64" s="17">
        <v>0</v>
      </c>
      <c r="F64" s="5">
        <v>1400</v>
      </c>
      <c r="G64" s="5">
        <f t="shared" si="12"/>
        <v>13122.735599999998</v>
      </c>
      <c r="H64" s="47">
        <v>1987.08</v>
      </c>
      <c r="I64" s="5">
        <f t="shared" si="9"/>
        <v>606.40407800000003</v>
      </c>
      <c r="J64" s="6">
        <f t="shared" si="10"/>
        <v>121887.21967800001</v>
      </c>
      <c r="K64" s="15">
        <f t="shared" si="11"/>
        <v>108764.48407800001</v>
      </c>
      <c r="L64" s="85"/>
      <c r="M64" s="86"/>
      <c r="N64" s="131"/>
    </row>
    <row r="65" spans="1:14" ht="13.5" thickBot="1">
      <c r="A65" s="24" t="s">
        <v>82</v>
      </c>
      <c r="B65" s="18" t="s">
        <v>88</v>
      </c>
      <c r="C65" s="27">
        <v>30</v>
      </c>
      <c r="D65" s="104">
        <v>112005</v>
      </c>
      <c r="E65" s="17">
        <v>0</v>
      </c>
      <c r="F65" s="5">
        <v>1400</v>
      </c>
      <c r="G65" s="5">
        <f t="shared" si="12"/>
        <v>13670.777999999998</v>
      </c>
      <c r="H65" s="47">
        <v>1987.08</v>
      </c>
      <c r="I65" s="5">
        <f>(D65-E65-F65+G65+H65)*0.5%</f>
        <v>631.31429000000003</v>
      </c>
      <c r="J65" s="6">
        <f>D65-E65-F65+G65+H65+I65</f>
        <v>126894.17228999999</v>
      </c>
      <c r="K65" s="15">
        <f>J65-G65</f>
        <v>113223.39429</v>
      </c>
      <c r="L65" s="81"/>
      <c r="M65" s="81"/>
      <c r="N65" s="131"/>
    </row>
    <row r="66" spans="1:14" ht="13.5" thickBot="1">
      <c r="A66" s="24" t="s">
        <v>82</v>
      </c>
      <c r="B66" s="18" t="s">
        <v>81</v>
      </c>
      <c r="C66" s="27">
        <v>50</v>
      </c>
      <c r="D66" s="104">
        <v>112304</v>
      </c>
      <c r="E66" s="17">
        <v>0</v>
      </c>
      <c r="F66" s="5">
        <v>1400</v>
      </c>
      <c r="G66" s="5">
        <f t="shared" si="12"/>
        <v>13707.734399999999</v>
      </c>
      <c r="H66" s="47">
        <v>1987.08</v>
      </c>
      <c r="I66" s="5">
        <f t="shared" si="9"/>
        <v>632.99407200000007</v>
      </c>
      <c r="J66" s="6">
        <f t="shared" si="10"/>
        <v>127231.808472</v>
      </c>
      <c r="K66" s="15">
        <f t="shared" si="11"/>
        <v>113524.074072</v>
      </c>
      <c r="L66" s="81"/>
      <c r="M66" s="81"/>
      <c r="N66" s="131"/>
    </row>
    <row r="67" spans="1:14" ht="13.5" thickBot="1">
      <c r="A67" s="24" t="s">
        <v>2</v>
      </c>
      <c r="B67" s="18" t="s">
        <v>33</v>
      </c>
      <c r="C67" s="27" t="s">
        <v>31</v>
      </c>
      <c r="D67" s="104">
        <v>100210</v>
      </c>
      <c r="E67" s="17">
        <v>0</v>
      </c>
      <c r="F67" s="17">
        <v>0</v>
      </c>
      <c r="G67" s="5">
        <f t="shared" si="12"/>
        <v>12385.955999999998</v>
      </c>
      <c r="H67" s="47">
        <v>1987.08</v>
      </c>
      <c r="I67" s="5">
        <f t="shared" si="9"/>
        <v>572.91518000000008</v>
      </c>
      <c r="J67" s="6">
        <f t="shared" si="10"/>
        <v>115155.95118</v>
      </c>
      <c r="K67" s="15">
        <f t="shared" si="11"/>
        <v>102769.99518</v>
      </c>
      <c r="L67" s="81"/>
      <c r="M67" s="81"/>
      <c r="N67" s="131"/>
    </row>
    <row r="68" spans="1:14" ht="13.5" thickBot="1">
      <c r="A68" s="24" t="s">
        <v>2</v>
      </c>
      <c r="B68" s="18" t="s">
        <v>35</v>
      </c>
      <c r="C68" s="27" t="s">
        <v>31</v>
      </c>
      <c r="D68" s="104">
        <v>101900</v>
      </c>
      <c r="E68" s="17">
        <v>0</v>
      </c>
      <c r="F68" s="17">
        <v>0</v>
      </c>
      <c r="G68" s="5">
        <f t="shared" si="12"/>
        <v>12594.839999999998</v>
      </c>
      <c r="H68" s="47">
        <v>1987.08</v>
      </c>
      <c r="I68" s="5">
        <f t="shared" si="9"/>
        <v>582.40959999999995</v>
      </c>
      <c r="J68" s="6">
        <f t="shared" si="10"/>
        <v>117064.3296</v>
      </c>
      <c r="K68" s="15">
        <f t="shared" si="11"/>
        <v>104469.4896</v>
      </c>
      <c r="L68" s="81"/>
      <c r="M68" s="81"/>
      <c r="N68" s="131"/>
    </row>
    <row r="69" spans="1:14" ht="13.5" thickBot="1">
      <c r="A69" s="53" t="s">
        <v>2</v>
      </c>
      <c r="B69" s="25" t="s">
        <v>36</v>
      </c>
      <c r="C69" s="28" t="s">
        <v>31</v>
      </c>
      <c r="D69" s="105">
        <v>100758</v>
      </c>
      <c r="E69" s="26">
        <v>0</v>
      </c>
      <c r="F69" s="26">
        <v>0</v>
      </c>
      <c r="G69" s="22">
        <f t="shared" si="12"/>
        <v>12453.688799999998</v>
      </c>
      <c r="H69" s="47">
        <v>1987.08</v>
      </c>
      <c r="I69" s="22">
        <f t="shared" si="9"/>
        <v>575.99384400000008</v>
      </c>
      <c r="J69" s="32">
        <f t="shared" si="10"/>
        <v>115774.762644</v>
      </c>
      <c r="K69" s="23">
        <f t="shared" si="11"/>
        <v>103321.073844</v>
      </c>
      <c r="L69" s="81"/>
      <c r="M69" s="81"/>
      <c r="N69" s="131"/>
    </row>
    <row r="70" spans="1:14" ht="16.5" customHeight="1">
      <c r="A70" s="10"/>
      <c r="B70" s="11"/>
      <c r="C70" s="11"/>
      <c r="D70" s="11"/>
      <c r="E70" s="11"/>
      <c r="F70" s="11"/>
      <c r="G70" s="11"/>
      <c r="H70" s="12"/>
      <c r="I70" s="11"/>
      <c r="J70" s="11"/>
    </row>
    <row r="71" spans="1:14" ht="13.5">
      <c r="A71" s="57"/>
      <c r="B71" s="106"/>
      <c r="C71" s="81"/>
      <c r="D71" s="110"/>
      <c r="E71" s="12"/>
      <c r="F71" s="12"/>
      <c r="G71" s="12"/>
      <c r="H71" s="12"/>
      <c r="I71" s="12"/>
      <c r="J71" s="19"/>
      <c r="K71" s="19"/>
    </row>
    <row r="72" spans="1:14" ht="15">
      <c r="A72" s="16"/>
      <c r="B72" s="16"/>
      <c r="C72" s="16"/>
    </row>
    <row r="73" spans="1:14"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</row>
    <row r="74" spans="1:14">
      <c r="A74" s="132"/>
      <c r="B74" s="81"/>
      <c r="C74" s="132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</row>
    <row r="75" spans="1:14">
      <c r="A75" s="133"/>
      <c r="B75" s="133"/>
      <c r="C75" s="134"/>
      <c r="D75" s="135"/>
      <c r="E75" s="135"/>
      <c r="F75" s="135"/>
      <c r="G75" s="135"/>
      <c r="H75" s="135"/>
      <c r="I75" s="135"/>
      <c r="J75" s="134"/>
      <c r="K75" s="136"/>
      <c r="L75" s="81"/>
      <c r="M75" s="81"/>
      <c r="N75" s="81"/>
    </row>
    <row r="76" spans="1:14">
      <c r="A76" s="87"/>
      <c r="B76" s="137"/>
      <c r="C76" s="69"/>
      <c r="D76" s="130"/>
      <c r="E76" s="130"/>
      <c r="F76" s="12"/>
      <c r="G76" s="12"/>
      <c r="H76" s="12"/>
      <c r="I76" s="12"/>
      <c r="J76" s="19"/>
      <c r="K76" s="19"/>
      <c r="L76" s="81"/>
      <c r="M76" s="81"/>
      <c r="N76" s="81"/>
    </row>
    <row r="77" spans="1:14">
      <c r="A77" s="138"/>
      <c r="B77" s="137"/>
      <c r="C77" s="69"/>
      <c r="D77" s="130"/>
      <c r="E77" s="12"/>
      <c r="F77" s="12"/>
      <c r="G77" s="12"/>
      <c r="H77" s="12"/>
      <c r="I77" s="12"/>
      <c r="J77" s="19"/>
      <c r="K77" s="19"/>
      <c r="L77" s="81"/>
      <c r="M77" s="81"/>
      <c r="N77" s="81"/>
    </row>
    <row r="78" spans="1:14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</row>
    <row r="79" spans="1:14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</row>
    <row r="80" spans="1:14">
      <c r="A80" s="132"/>
      <c r="B80" s="81"/>
      <c r="C80" s="132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</row>
    <row r="81" spans="1:14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</row>
    <row r="82" spans="1:14">
      <c r="A82" s="133"/>
      <c r="B82" s="133"/>
      <c r="C82" s="135"/>
      <c r="D82" s="135"/>
      <c r="E82" s="135"/>
      <c r="F82" s="135"/>
      <c r="G82" s="135"/>
      <c r="H82" s="135"/>
      <c r="I82" s="135"/>
      <c r="J82" s="134"/>
      <c r="K82" s="136"/>
      <c r="L82" s="81"/>
      <c r="M82" s="81"/>
      <c r="N82" s="81"/>
    </row>
    <row r="83" spans="1:14">
      <c r="A83" s="68"/>
      <c r="B83" s="68"/>
      <c r="C83" s="69"/>
      <c r="D83" s="131"/>
      <c r="E83" s="70"/>
      <c r="F83" s="12"/>
      <c r="G83" s="12"/>
      <c r="H83" s="12"/>
      <c r="I83" s="12"/>
      <c r="J83" s="19"/>
      <c r="K83" s="19"/>
      <c r="L83" s="81"/>
      <c r="M83" s="81"/>
      <c r="N83" s="81"/>
    </row>
    <row r="84" spans="1:14">
      <c r="A84" s="68"/>
      <c r="B84" s="68"/>
      <c r="C84" s="69"/>
      <c r="D84" s="131"/>
      <c r="E84" s="70"/>
      <c r="F84" s="12"/>
      <c r="G84" s="12"/>
      <c r="H84" s="12"/>
      <c r="I84" s="12"/>
      <c r="J84" s="19"/>
      <c r="K84" s="19"/>
      <c r="L84" s="81"/>
      <c r="M84" s="81"/>
      <c r="N84" s="81"/>
    </row>
    <row r="85" spans="1:14">
      <c r="A85" s="68"/>
      <c r="B85" s="68"/>
      <c r="C85" s="69"/>
      <c r="D85" s="131"/>
      <c r="E85" s="70"/>
      <c r="F85" s="12"/>
      <c r="G85" s="12"/>
      <c r="H85" s="12"/>
      <c r="I85" s="12"/>
      <c r="J85" s="19"/>
      <c r="K85" s="19"/>
      <c r="L85" s="81"/>
      <c r="M85" s="81"/>
      <c r="N85" s="81"/>
    </row>
    <row r="86" spans="1:14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</row>
    <row r="87" spans="1:14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</row>
    <row r="88" spans="1:14">
      <c r="A88" s="132"/>
      <c r="B88" s="81"/>
      <c r="C88" s="132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</row>
    <row r="89" spans="1:14">
      <c r="A89" s="133"/>
      <c r="B89" s="133"/>
      <c r="C89" s="134"/>
      <c r="D89" s="135"/>
      <c r="E89" s="135"/>
      <c r="F89" s="135"/>
      <c r="G89" s="135"/>
      <c r="H89" s="135"/>
      <c r="I89" s="135"/>
      <c r="J89" s="134"/>
      <c r="K89" s="136"/>
      <c r="L89" s="81"/>
      <c r="M89" s="81"/>
      <c r="N89" s="81"/>
    </row>
    <row r="90" spans="1:14">
      <c r="A90" s="87"/>
      <c r="B90" s="137"/>
      <c r="C90" s="69"/>
      <c r="D90" s="130"/>
      <c r="E90" s="130"/>
      <c r="F90" s="12"/>
      <c r="G90" s="12"/>
      <c r="H90" s="12"/>
      <c r="I90" s="12"/>
      <c r="J90" s="19"/>
      <c r="K90" s="19"/>
      <c r="L90" s="81"/>
      <c r="M90" s="81"/>
      <c r="N90" s="81"/>
    </row>
    <row r="91" spans="1:14">
      <c r="A91" s="138"/>
      <c r="B91" s="137"/>
      <c r="C91" s="69"/>
      <c r="D91" s="130"/>
      <c r="E91" s="12"/>
      <c r="F91" s="12"/>
      <c r="G91" s="12"/>
      <c r="H91" s="12"/>
      <c r="I91" s="12"/>
      <c r="J91" s="19"/>
      <c r="K91" s="19"/>
      <c r="L91" s="81"/>
      <c r="M91" s="81"/>
      <c r="N91" s="81"/>
    </row>
    <row r="92" spans="1:14"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</row>
  </sheetData>
  <mergeCells count="16">
    <mergeCell ref="B5:K5"/>
    <mergeCell ref="A6:K6"/>
    <mergeCell ref="A1:K1"/>
    <mergeCell ref="A2:K2"/>
    <mergeCell ref="B3:K3"/>
    <mergeCell ref="B4:K4"/>
    <mergeCell ref="L52:M52"/>
    <mergeCell ref="A58:J58"/>
    <mergeCell ref="A59:B59"/>
    <mergeCell ref="A11:B11"/>
    <mergeCell ref="A31:J31"/>
    <mergeCell ref="L9:N10"/>
    <mergeCell ref="L32:N33"/>
    <mergeCell ref="A9:K9"/>
    <mergeCell ref="A32:B32"/>
    <mergeCell ref="A10:I10"/>
  </mergeCells>
  <phoneticPr fontId="2" type="noConversion"/>
  <pageMargins left="0.511811023622047" right="0.23622047244094499" top="0.261811024" bottom="0.261811024" header="0.23622047244094499" footer="0.511811023622047"/>
  <pageSetup paperSize="9" scale="52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0"/>
  <sheetViews>
    <sheetView topLeftCell="B28" workbookViewId="0">
      <selection activeCell="P16" sqref="P1:Q65536"/>
    </sheetView>
  </sheetViews>
  <sheetFormatPr defaultRowHeight="12.75"/>
  <cols>
    <col min="1" max="1" width="12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1" bestFit="1" customWidth="1"/>
    <col min="8" max="8" width="10.85546875" bestFit="1" customWidth="1"/>
    <col min="9" max="9" width="11.7109375" bestFit="1" customWidth="1"/>
    <col min="10" max="10" width="12.28515625" bestFit="1" customWidth="1"/>
    <col min="11" max="11" width="13.5703125" bestFit="1" customWidth="1"/>
    <col min="13" max="13" width="15.5703125" customWidth="1"/>
    <col min="14" max="14" width="13.42578125" customWidth="1"/>
  </cols>
  <sheetData>
    <row r="1" spans="1:14" ht="23.25">
      <c r="A1" s="224" t="s">
        <v>115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80"/>
      <c r="N1" s="80"/>
    </row>
    <row r="2" spans="1:14" ht="16.5">
      <c r="A2" s="226" t="s">
        <v>110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81"/>
      <c r="N2" s="81"/>
    </row>
    <row r="3" spans="1:14" ht="15">
      <c r="A3" s="88"/>
      <c r="B3" s="221" t="s">
        <v>111</v>
      </c>
      <c r="C3" s="221"/>
      <c r="D3" s="221"/>
      <c r="E3" s="221"/>
      <c r="F3" s="221"/>
      <c r="G3" s="221"/>
      <c r="H3" s="221"/>
      <c r="I3" s="221"/>
      <c r="J3" s="221"/>
      <c r="K3" s="221"/>
      <c r="L3" s="81"/>
      <c r="M3" s="81"/>
      <c r="N3" s="81"/>
    </row>
    <row r="4" spans="1:14" ht="15">
      <c r="A4" s="88"/>
      <c r="B4" s="221" t="s">
        <v>112</v>
      </c>
      <c r="C4" s="221"/>
      <c r="D4" s="221"/>
      <c r="E4" s="221"/>
      <c r="F4" s="221"/>
      <c r="G4" s="221"/>
      <c r="H4" s="221"/>
      <c r="I4" s="221"/>
      <c r="J4" s="221"/>
      <c r="K4" s="221"/>
      <c r="L4" s="81"/>
      <c r="M4" s="81"/>
      <c r="N4" s="81"/>
    </row>
    <row r="5" spans="1:14" ht="15">
      <c r="A5" s="88"/>
      <c r="B5" s="221" t="s">
        <v>113</v>
      </c>
      <c r="C5" s="221"/>
      <c r="D5" s="221"/>
      <c r="E5" s="221"/>
      <c r="F5" s="221"/>
      <c r="G5" s="221"/>
      <c r="H5" s="221"/>
      <c r="I5" s="221"/>
      <c r="J5" s="221"/>
      <c r="K5" s="221"/>
      <c r="L5" s="81"/>
      <c r="M5" s="81"/>
      <c r="N5" s="81"/>
    </row>
    <row r="6" spans="1:14" ht="18.75" thickBot="1">
      <c r="A6" s="222" t="s">
        <v>114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"/>
      <c r="M6" s="2"/>
      <c r="N6" s="2"/>
    </row>
    <row r="7" spans="1:14" ht="13.5" thickBot="1">
      <c r="L7" s="146"/>
      <c r="M7" s="80"/>
      <c r="N7" s="1"/>
    </row>
    <row r="8" spans="1:14" ht="16.5" customHeight="1" thickBot="1">
      <c r="A8" s="214" t="s">
        <v>203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08" t="s">
        <v>164</v>
      </c>
      <c r="M8" s="209"/>
      <c r="N8" s="210"/>
    </row>
    <row r="9" spans="1:14" ht="16.5" customHeight="1" thickBot="1">
      <c r="A9" s="218" t="s">
        <v>86</v>
      </c>
      <c r="B9" s="219"/>
      <c r="C9" s="219"/>
      <c r="D9" s="219"/>
      <c r="E9" s="219"/>
      <c r="F9" s="219"/>
      <c r="G9" s="219"/>
      <c r="H9" s="219"/>
      <c r="I9" s="220"/>
      <c r="J9" s="29"/>
      <c r="K9" s="80"/>
      <c r="L9" s="211"/>
      <c r="M9" s="212"/>
      <c r="N9" s="213"/>
    </row>
    <row r="10" spans="1:14" ht="17.25" thickBot="1">
      <c r="A10" s="206" t="s">
        <v>15</v>
      </c>
      <c r="B10" s="205"/>
      <c r="C10" s="43" t="s">
        <v>8</v>
      </c>
      <c r="D10" s="42" t="s">
        <v>0</v>
      </c>
      <c r="E10" s="42" t="s">
        <v>76</v>
      </c>
      <c r="F10" s="42" t="s">
        <v>16</v>
      </c>
      <c r="G10" s="42" t="s">
        <v>146</v>
      </c>
      <c r="H10" s="42" t="s">
        <v>18</v>
      </c>
      <c r="I10" s="42" t="s">
        <v>17</v>
      </c>
      <c r="J10" s="43" t="s">
        <v>1</v>
      </c>
      <c r="K10" s="148" t="s">
        <v>75</v>
      </c>
      <c r="L10" s="64" t="s">
        <v>165</v>
      </c>
      <c r="M10" s="65"/>
      <c r="N10" s="142">
        <v>300</v>
      </c>
    </row>
    <row r="11" spans="1:14" ht="17.25" thickBot="1">
      <c r="A11" s="174" t="s">
        <v>19</v>
      </c>
      <c r="B11" s="178" t="s">
        <v>135</v>
      </c>
      <c r="C11" s="46">
        <v>11</v>
      </c>
      <c r="D11" s="111">
        <v>102631</v>
      </c>
      <c r="E11" s="47">
        <v>0</v>
      </c>
      <c r="F11" s="47">
        <v>1400</v>
      </c>
      <c r="G11" s="47">
        <f>(D11-E11-F11)*12.36%</f>
        <v>12512.151599999999</v>
      </c>
      <c r="H11" s="47">
        <v>1987.08</v>
      </c>
      <c r="I11" s="47">
        <f t="shared" ref="I11:I28" si="0">(D11-E11-F11+G11+H11)*0.5%</f>
        <v>578.65115800000001</v>
      </c>
      <c r="J11" s="48">
        <f t="shared" ref="J11:J28" si="1">D11-E11-F11+G11+H11+I11</f>
        <v>116308.88275799999</v>
      </c>
      <c r="K11" s="49">
        <f t="shared" ref="K11:K28" si="2">J11-G11</f>
        <v>103796.731158</v>
      </c>
      <c r="L11" s="67" t="s">
        <v>166</v>
      </c>
      <c r="M11" s="67"/>
      <c r="N11" s="143">
        <v>400</v>
      </c>
    </row>
    <row r="12" spans="1:14" ht="17.25" thickBot="1">
      <c r="A12" s="175" t="s">
        <v>19</v>
      </c>
      <c r="B12" s="179" t="s">
        <v>131</v>
      </c>
      <c r="C12" s="27" t="s">
        <v>134</v>
      </c>
      <c r="D12" s="99">
        <v>101835</v>
      </c>
      <c r="E12" s="5">
        <v>0</v>
      </c>
      <c r="F12" s="5">
        <v>1400</v>
      </c>
      <c r="G12" s="5">
        <f t="shared" ref="G12:G28" si="3">(D12-E12-F12)*12.36%</f>
        <v>12413.766</v>
      </c>
      <c r="H12" s="47">
        <v>1987.08</v>
      </c>
      <c r="I12" s="5">
        <f t="shared" si="0"/>
        <v>574.17923000000008</v>
      </c>
      <c r="J12" s="6">
        <f t="shared" si="1"/>
        <v>115410.02523</v>
      </c>
      <c r="K12" s="15">
        <f t="shared" si="2"/>
        <v>102996.25923</v>
      </c>
      <c r="L12" s="67" t="s">
        <v>167</v>
      </c>
      <c r="M12" s="67"/>
      <c r="N12" s="143">
        <v>500</v>
      </c>
    </row>
    <row r="13" spans="1:14" ht="17.25" thickBot="1">
      <c r="A13" s="175" t="s">
        <v>19</v>
      </c>
      <c r="B13" s="179" t="s">
        <v>23</v>
      </c>
      <c r="C13" s="27">
        <v>6</v>
      </c>
      <c r="D13" s="99">
        <v>102786</v>
      </c>
      <c r="E13" s="5">
        <v>0</v>
      </c>
      <c r="F13" s="5">
        <v>1400</v>
      </c>
      <c r="G13" s="5">
        <f t="shared" si="3"/>
        <v>12531.309599999999</v>
      </c>
      <c r="H13" s="47">
        <v>1987.08</v>
      </c>
      <c r="I13" s="5">
        <f t="shared" si="0"/>
        <v>579.52194799999995</v>
      </c>
      <c r="J13" s="6">
        <f t="shared" si="1"/>
        <v>116483.91154799999</v>
      </c>
      <c r="K13" s="15">
        <f t="shared" si="2"/>
        <v>103952.601948</v>
      </c>
      <c r="L13" s="67" t="s">
        <v>168</v>
      </c>
      <c r="M13" s="67"/>
      <c r="N13" s="143">
        <v>600</v>
      </c>
    </row>
    <row r="14" spans="1:14" ht="17.25" thickBot="1">
      <c r="A14" s="175" t="s">
        <v>19</v>
      </c>
      <c r="B14" s="179" t="s">
        <v>24</v>
      </c>
      <c r="C14" s="27">
        <v>3</v>
      </c>
      <c r="D14" s="99">
        <v>102783</v>
      </c>
      <c r="E14" s="5">
        <v>0</v>
      </c>
      <c r="F14" s="5">
        <v>1400</v>
      </c>
      <c r="G14" s="5">
        <f t="shared" si="3"/>
        <v>12530.938799999998</v>
      </c>
      <c r="H14" s="47">
        <v>1987.08</v>
      </c>
      <c r="I14" s="5">
        <f t="shared" si="0"/>
        <v>579.50509399999999</v>
      </c>
      <c r="J14" s="6">
        <f t="shared" si="1"/>
        <v>116480.523894</v>
      </c>
      <c r="K14" s="15">
        <f t="shared" si="2"/>
        <v>103949.58509399999</v>
      </c>
      <c r="L14" s="67" t="s">
        <v>169</v>
      </c>
      <c r="M14" s="67"/>
      <c r="N14" s="143">
        <v>700</v>
      </c>
    </row>
    <row r="15" spans="1:14" ht="17.25" thickBot="1">
      <c r="A15" s="175" t="s">
        <v>7</v>
      </c>
      <c r="B15" s="179" t="s">
        <v>20</v>
      </c>
      <c r="C15" s="27">
        <v>3</v>
      </c>
      <c r="D15" s="99">
        <v>108552</v>
      </c>
      <c r="E15" s="99">
        <v>4000</v>
      </c>
      <c r="F15" s="5">
        <v>1400</v>
      </c>
      <c r="G15" s="5">
        <f t="shared" si="3"/>
        <v>12749.587199999998</v>
      </c>
      <c r="H15" s="47">
        <v>1987.08</v>
      </c>
      <c r="I15" s="5">
        <f t="shared" si="0"/>
        <v>589.44333600000004</v>
      </c>
      <c r="J15" s="6">
        <f t="shared" si="1"/>
        <v>118478.11053599999</v>
      </c>
      <c r="K15" s="15">
        <f t="shared" si="2"/>
        <v>105728.523336</v>
      </c>
      <c r="L15" s="67" t="s">
        <v>170</v>
      </c>
      <c r="M15" s="67"/>
      <c r="N15" s="143">
        <v>800</v>
      </c>
    </row>
    <row r="16" spans="1:14" ht="17.25" thickBot="1">
      <c r="A16" s="175" t="s">
        <v>21</v>
      </c>
      <c r="B16" s="179" t="s">
        <v>22</v>
      </c>
      <c r="C16" s="27">
        <v>11</v>
      </c>
      <c r="D16" s="99">
        <v>104470</v>
      </c>
      <c r="E16" s="5">
        <v>0</v>
      </c>
      <c r="F16" s="5">
        <v>1400</v>
      </c>
      <c r="G16" s="5">
        <f t="shared" si="3"/>
        <v>12739.451999999999</v>
      </c>
      <c r="H16" s="47">
        <v>1987.08</v>
      </c>
      <c r="I16" s="5">
        <f t="shared" si="0"/>
        <v>588.98266000000001</v>
      </c>
      <c r="J16" s="6">
        <f t="shared" si="1"/>
        <v>118385.51466</v>
      </c>
      <c r="K16" s="15">
        <f t="shared" si="2"/>
        <v>105646.06266</v>
      </c>
      <c r="L16" s="83" t="s">
        <v>171</v>
      </c>
      <c r="M16" s="83"/>
      <c r="N16" s="145">
        <v>900</v>
      </c>
    </row>
    <row r="17" spans="1:14" ht="13.5" thickBot="1">
      <c r="A17" s="175" t="s">
        <v>93</v>
      </c>
      <c r="B17" s="179" t="s">
        <v>90</v>
      </c>
      <c r="C17" s="27">
        <v>12</v>
      </c>
      <c r="D17" s="99">
        <v>107007</v>
      </c>
      <c r="E17" s="5">
        <v>0</v>
      </c>
      <c r="F17" s="5">
        <v>1400</v>
      </c>
      <c r="G17" s="5">
        <f t="shared" si="3"/>
        <v>13053.025199999998</v>
      </c>
      <c r="H17" s="47">
        <v>1987.08</v>
      </c>
      <c r="I17" s="5">
        <f t="shared" si="0"/>
        <v>603.23552600000005</v>
      </c>
      <c r="J17" s="6">
        <f t="shared" si="1"/>
        <v>121250.34072600001</v>
      </c>
      <c r="K17" s="15">
        <f t="shared" si="2"/>
        <v>108197.31552600001</v>
      </c>
    </row>
    <row r="18" spans="1:14" ht="17.25" thickBot="1">
      <c r="A18" s="175" t="s">
        <v>128</v>
      </c>
      <c r="B18" s="179" t="s">
        <v>127</v>
      </c>
      <c r="C18" s="27">
        <v>1.9</v>
      </c>
      <c r="D18" s="99">
        <v>107705</v>
      </c>
      <c r="E18" s="5">
        <v>0</v>
      </c>
      <c r="F18" s="5">
        <v>1400</v>
      </c>
      <c r="G18" s="5">
        <f t="shared" si="3"/>
        <v>13139.297999999999</v>
      </c>
      <c r="H18" s="47">
        <v>1987.08</v>
      </c>
      <c r="I18" s="5">
        <f t="shared" si="0"/>
        <v>607.15688999999998</v>
      </c>
      <c r="J18" s="6">
        <f t="shared" si="1"/>
        <v>122038.53489</v>
      </c>
      <c r="K18" s="15">
        <f t="shared" si="2"/>
        <v>108899.23689</v>
      </c>
      <c r="L18" s="71"/>
      <c r="M18" s="71"/>
      <c r="N18" s="72"/>
    </row>
    <row r="19" spans="1:14" ht="17.25" thickBot="1">
      <c r="A19" s="175" t="s">
        <v>93</v>
      </c>
      <c r="B19" s="179" t="s">
        <v>129</v>
      </c>
      <c r="C19" s="27"/>
      <c r="D19" s="99">
        <v>103823</v>
      </c>
      <c r="E19" s="5">
        <v>0</v>
      </c>
      <c r="F19" s="5">
        <v>1400</v>
      </c>
      <c r="G19" s="5">
        <f t="shared" si="3"/>
        <v>12659.482799999998</v>
      </c>
      <c r="H19" s="47">
        <v>1987.08</v>
      </c>
      <c r="I19" s="5">
        <f>(D19-E19-F19+G19+H19)*0.5%</f>
        <v>585.34781399999997</v>
      </c>
      <c r="J19" s="6">
        <f>D19-E19-F19+G19+H19+I19</f>
        <v>117654.91061399999</v>
      </c>
      <c r="K19" s="15">
        <f>J19-G19</f>
        <v>104995.427814</v>
      </c>
      <c r="L19" s="71"/>
      <c r="M19" s="71"/>
      <c r="N19" s="72"/>
    </row>
    <row r="20" spans="1:14" ht="17.25" thickBot="1">
      <c r="A20" s="175" t="s">
        <v>138</v>
      </c>
      <c r="B20" s="179" t="s">
        <v>137</v>
      </c>
      <c r="C20" s="27">
        <v>12</v>
      </c>
      <c r="D20" s="99">
        <v>105234</v>
      </c>
      <c r="E20" s="5">
        <v>0</v>
      </c>
      <c r="F20" s="5">
        <v>1400</v>
      </c>
      <c r="G20" s="5">
        <f t="shared" si="3"/>
        <v>12833.882399999999</v>
      </c>
      <c r="H20" s="47">
        <v>1987.08</v>
      </c>
      <c r="I20" s="5">
        <f>(D20-E20-F20+G20+H20)*0.5%</f>
        <v>593.274812</v>
      </c>
      <c r="J20" s="6">
        <f>D20-E20-F20+G20+H20+I20</f>
        <v>119248.23721200001</v>
      </c>
      <c r="K20" s="15">
        <f>J20-G20</f>
        <v>106414.35481200001</v>
      </c>
      <c r="L20" s="71"/>
      <c r="M20" s="71"/>
      <c r="N20" s="72"/>
    </row>
    <row r="21" spans="1:14" ht="17.25" thickBot="1">
      <c r="A21" s="175" t="s">
        <v>138</v>
      </c>
      <c r="B21" s="179" t="s">
        <v>139</v>
      </c>
      <c r="C21" s="27">
        <v>12</v>
      </c>
      <c r="D21" s="99">
        <v>105612</v>
      </c>
      <c r="E21" s="5">
        <v>0</v>
      </c>
      <c r="F21" s="5">
        <v>1400</v>
      </c>
      <c r="G21" s="5">
        <f t="shared" si="3"/>
        <v>12880.6032</v>
      </c>
      <c r="H21" s="47">
        <v>1987.08</v>
      </c>
      <c r="I21" s="5">
        <f>(D21-E21-F21+G21+H21)*0.5%</f>
        <v>595.398416</v>
      </c>
      <c r="J21" s="6">
        <f>D21-E21-F21+G21+H21+I21</f>
        <v>119675.081616</v>
      </c>
      <c r="K21" s="15">
        <f>J21-G21</f>
        <v>106794.478416</v>
      </c>
      <c r="L21" s="71"/>
      <c r="M21" s="71"/>
      <c r="N21" s="72"/>
    </row>
    <row r="22" spans="1:14" ht="17.25" thickBot="1">
      <c r="A22" s="175" t="s">
        <v>138</v>
      </c>
      <c r="B22" s="179" t="s">
        <v>201</v>
      </c>
      <c r="C22" s="27">
        <v>10</v>
      </c>
      <c r="D22" s="99">
        <v>106909</v>
      </c>
      <c r="E22" s="5">
        <v>0</v>
      </c>
      <c r="F22" s="5">
        <v>1400</v>
      </c>
      <c r="G22" s="5">
        <f t="shared" si="3"/>
        <v>13040.912399999999</v>
      </c>
      <c r="H22" s="47">
        <v>1987.08</v>
      </c>
      <c r="I22" s="5">
        <f>(D22-E22-F22+G22+H22)*0.5%</f>
        <v>602.68496200000004</v>
      </c>
      <c r="J22" s="6">
        <f>D22-E22-F22+G22+H22+I22</f>
        <v>121139.677362</v>
      </c>
      <c r="K22" s="15">
        <f>J22-G22</f>
        <v>108098.764962</v>
      </c>
      <c r="L22" s="71"/>
      <c r="M22" s="71"/>
      <c r="N22" s="72"/>
    </row>
    <row r="23" spans="1:14" ht="17.25" thickBot="1">
      <c r="A23" s="176" t="s">
        <v>106</v>
      </c>
      <c r="B23" s="179" t="s">
        <v>107</v>
      </c>
      <c r="C23" s="27">
        <v>3</v>
      </c>
      <c r="D23" s="99">
        <v>105118</v>
      </c>
      <c r="E23" s="5">
        <v>0</v>
      </c>
      <c r="F23" s="5">
        <v>1400</v>
      </c>
      <c r="G23" s="5">
        <f t="shared" si="3"/>
        <v>12819.544799999998</v>
      </c>
      <c r="H23" s="47">
        <v>1987.08</v>
      </c>
      <c r="I23" s="5">
        <f t="shared" si="0"/>
        <v>592.62312400000008</v>
      </c>
      <c r="J23" s="6">
        <f t="shared" si="1"/>
        <v>119117.24792400001</v>
      </c>
      <c r="K23" s="15">
        <f t="shared" si="2"/>
        <v>106297.70312400001</v>
      </c>
      <c r="L23" s="71"/>
      <c r="M23" s="71"/>
      <c r="N23" s="72"/>
    </row>
    <row r="24" spans="1:14" ht="17.25" thickBot="1">
      <c r="A24" s="176" t="s">
        <v>109</v>
      </c>
      <c r="B24" s="179" t="s">
        <v>118</v>
      </c>
      <c r="C24" s="27">
        <v>8</v>
      </c>
      <c r="D24" s="99">
        <v>109147</v>
      </c>
      <c r="E24" s="5">
        <v>0</v>
      </c>
      <c r="F24" s="5">
        <v>1400</v>
      </c>
      <c r="G24" s="5">
        <f t="shared" si="3"/>
        <v>13317.529199999999</v>
      </c>
      <c r="H24" s="47">
        <v>1987.08</v>
      </c>
      <c r="I24" s="5">
        <f t="shared" si="0"/>
        <v>615.25804600000004</v>
      </c>
      <c r="J24" s="6">
        <f t="shared" si="1"/>
        <v>123666.86724600001</v>
      </c>
      <c r="K24" s="15">
        <f t="shared" si="2"/>
        <v>110349.338046</v>
      </c>
      <c r="L24" s="71"/>
      <c r="M24" s="71"/>
      <c r="N24" s="72"/>
    </row>
    <row r="25" spans="1:14" ht="17.25" thickBot="1">
      <c r="A25" s="176" t="s">
        <v>109</v>
      </c>
      <c r="B25" s="179" t="s">
        <v>136</v>
      </c>
      <c r="C25" s="27"/>
      <c r="D25" s="99">
        <v>104869</v>
      </c>
      <c r="E25" s="5">
        <v>0</v>
      </c>
      <c r="F25" s="5">
        <v>1400</v>
      </c>
      <c r="G25" s="5">
        <f t="shared" si="3"/>
        <v>12788.768399999999</v>
      </c>
      <c r="H25" s="47">
        <v>1987.08</v>
      </c>
      <c r="I25" s="5">
        <f>(D25-E25-F25+G25+H25)*0.5%</f>
        <v>591.224242</v>
      </c>
      <c r="J25" s="6">
        <f>D25-E25-F25+G25+H25+I25</f>
        <v>118836.072642</v>
      </c>
      <c r="K25" s="15">
        <f>J25-G25</f>
        <v>106047.304242</v>
      </c>
      <c r="L25" s="71"/>
      <c r="M25" s="71"/>
      <c r="N25" s="72"/>
    </row>
    <row r="26" spans="1:14" ht="17.25" thickBot="1">
      <c r="A26" s="176" t="s">
        <v>130</v>
      </c>
      <c r="B26" s="179" t="s">
        <v>132</v>
      </c>
      <c r="C26" s="27" t="s">
        <v>133</v>
      </c>
      <c r="D26" s="99">
        <v>105323</v>
      </c>
      <c r="E26" s="5">
        <v>0</v>
      </c>
      <c r="F26" s="5">
        <v>1400</v>
      </c>
      <c r="G26" s="5">
        <f t="shared" si="3"/>
        <v>12844.882799999999</v>
      </c>
      <c r="H26" s="47">
        <v>1987.08</v>
      </c>
      <c r="I26" s="5">
        <f t="shared" si="0"/>
        <v>593.77481399999999</v>
      </c>
      <c r="J26" s="6">
        <f t="shared" si="1"/>
        <v>119348.737614</v>
      </c>
      <c r="K26" s="15">
        <f t="shared" si="2"/>
        <v>106503.85481399999</v>
      </c>
      <c r="L26" s="71"/>
      <c r="M26" s="71"/>
      <c r="N26" s="72"/>
    </row>
    <row r="27" spans="1:14" ht="13.5" thickBot="1">
      <c r="A27" s="175" t="s">
        <v>2</v>
      </c>
      <c r="B27" s="179" t="s">
        <v>96</v>
      </c>
      <c r="C27" s="27" t="s">
        <v>31</v>
      </c>
      <c r="D27" s="99">
        <v>96562</v>
      </c>
      <c r="E27" s="5">
        <v>0</v>
      </c>
      <c r="F27" s="5">
        <v>0</v>
      </c>
      <c r="G27" s="5">
        <f t="shared" si="3"/>
        <v>11935.063199999999</v>
      </c>
      <c r="H27" s="47">
        <v>1987.08</v>
      </c>
      <c r="I27" s="5">
        <f t="shared" si="0"/>
        <v>552.42071600000008</v>
      </c>
      <c r="J27" s="6">
        <f t="shared" si="1"/>
        <v>111036.563916</v>
      </c>
      <c r="K27" s="15">
        <f t="shared" si="2"/>
        <v>99101.500715999995</v>
      </c>
    </row>
    <row r="28" spans="1:14" ht="13.5" thickBot="1">
      <c r="A28" s="177" t="s">
        <v>2</v>
      </c>
      <c r="B28" s="180" t="s">
        <v>97</v>
      </c>
      <c r="C28" s="28" t="s">
        <v>31</v>
      </c>
      <c r="D28" s="102">
        <v>96562</v>
      </c>
      <c r="E28" s="22">
        <v>0</v>
      </c>
      <c r="F28" s="22">
        <v>0</v>
      </c>
      <c r="G28" s="22">
        <f t="shared" si="3"/>
        <v>11935.063199999999</v>
      </c>
      <c r="H28" s="47">
        <v>1987.08</v>
      </c>
      <c r="I28" s="22">
        <f t="shared" si="0"/>
        <v>552.42071600000008</v>
      </c>
      <c r="J28" s="32">
        <f t="shared" si="1"/>
        <v>111036.563916</v>
      </c>
      <c r="K28" s="23">
        <f t="shared" si="2"/>
        <v>99101.500715999995</v>
      </c>
    </row>
    <row r="29" spans="1:14" ht="13.5" thickBot="1">
      <c r="B29" s="3"/>
      <c r="D29" s="7"/>
      <c r="E29" s="7"/>
      <c r="F29" s="7"/>
      <c r="G29" s="7"/>
      <c r="H29" s="7"/>
      <c r="I29" s="7"/>
      <c r="J29" s="8"/>
    </row>
    <row r="30" spans="1:14" ht="16.5" thickBot="1">
      <c r="A30" s="228" t="s">
        <v>87</v>
      </c>
      <c r="B30" s="229"/>
      <c r="C30" s="229"/>
      <c r="D30" s="229"/>
      <c r="E30" s="229"/>
      <c r="F30" s="229"/>
      <c r="G30" s="229"/>
      <c r="H30" s="229"/>
      <c r="I30" s="229"/>
      <c r="J30" s="229"/>
      <c r="K30" s="123"/>
    </row>
    <row r="31" spans="1:14" ht="13.5" customHeight="1" thickBot="1">
      <c r="A31" s="206" t="s">
        <v>15</v>
      </c>
      <c r="B31" s="205"/>
      <c r="C31" s="43" t="s">
        <v>8</v>
      </c>
      <c r="D31" s="42" t="s">
        <v>0</v>
      </c>
      <c r="E31" s="42" t="s">
        <v>76</v>
      </c>
      <c r="F31" s="42" t="s">
        <v>16</v>
      </c>
      <c r="G31" s="42" t="s">
        <v>146</v>
      </c>
      <c r="H31" s="42" t="s">
        <v>18</v>
      </c>
      <c r="I31" s="42" t="s">
        <v>17</v>
      </c>
      <c r="J31" s="43" t="s">
        <v>1</v>
      </c>
      <c r="K31" s="193" t="s">
        <v>75</v>
      </c>
      <c r="L31" s="208" t="s">
        <v>172</v>
      </c>
      <c r="M31" s="209"/>
      <c r="N31" s="210"/>
    </row>
    <row r="32" spans="1:14" ht="13.5" customHeight="1" thickBot="1">
      <c r="A32" s="188" t="s">
        <v>7</v>
      </c>
      <c r="B32" s="178" t="s">
        <v>26</v>
      </c>
      <c r="C32" s="46">
        <v>0.9</v>
      </c>
      <c r="D32" s="111">
        <v>106741</v>
      </c>
      <c r="E32" s="47">
        <v>4000</v>
      </c>
      <c r="F32" s="47">
        <v>1400</v>
      </c>
      <c r="G32" s="47">
        <f>(D32-E32-F32)*12.36%</f>
        <v>12525.747599999999</v>
      </c>
      <c r="H32" s="47">
        <v>1987.08</v>
      </c>
      <c r="I32" s="47">
        <f t="shared" ref="I32:I38" si="4">(D32-E32-F32+G32+H32)*0.5%</f>
        <v>579.269138</v>
      </c>
      <c r="J32" s="48">
        <f t="shared" ref="J32:J38" si="5">D32-E32-F32+G32+H32+I32</f>
        <v>116433.09673800001</v>
      </c>
      <c r="K32" s="49">
        <f t="shared" ref="K32:K38" si="6">J32-G32</f>
        <v>103907.34913800001</v>
      </c>
      <c r="L32" s="212"/>
      <c r="M32" s="212"/>
      <c r="N32" s="213"/>
    </row>
    <row r="33" spans="1:14" ht="17.25" thickBot="1">
      <c r="A33" s="175" t="s">
        <v>141</v>
      </c>
      <c r="B33" s="179" t="s">
        <v>140</v>
      </c>
      <c r="C33" s="27">
        <v>1</v>
      </c>
      <c r="D33" s="99">
        <v>103408</v>
      </c>
      <c r="E33" s="5">
        <v>0</v>
      </c>
      <c r="F33" s="5">
        <v>1400</v>
      </c>
      <c r="G33" s="5">
        <f t="shared" ref="G33:G55" si="7">(D33-E33-F33)*12.36%</f>
        <v>12608.188799999998</v>
      </c>
      <c r="H33" s="47">
        <v>1987.08</v>
      </c>
      <c r="I33" s="5">
        <f t="shared" si="4"/>
        <v>583.016344</v>
      </c>
      <c r="J33" s="6">
        <f t="shared" si="5"/>
        <v>117186.28514400001</v>
      </c>
      <c r="K33" s="15">
        <f t="shared" si="6"/>
        <v>104578.09634400001</v>
      </c>
      <c r="L33" s="65" t="s">
        <v>173</v>
      </c>
      <c r="M33" s="65"/>
      <c r="N33" s="142">
        <v>300</v>
      </c>
    </row>
    <row r="34" spans="1:14" ht="17.25" thickBot="1">
      <c r="A34" s="175" t="s">
        <v>144</v>
      </c>
      <c r="B34" s="179" t="s">
        <v>142</v>
      </c>
      <c r="C34" s="27">
        <v>1.2</v>
      </c>
      <c r="D34" s="99">
        <v>102760</v>
      </c>
      <c r="E34" s="99">
        <v>0</v>
      </c>
      <c r="F34" s="5">
        <v>1400</v>
      </c>
      <c r="G34" s="5">
        <f t="shared" si="7"/>
        <v>12528.096</v>
      </c>
      <c r="H34" s="47">
        <v>1987.08</v>
      </c>
      <c r="I34" s="99">
        <f t="shared" si="4"/>
        <v>579.37588000000005</v>
      </c>
      <c r="J34" s="113">
        <f t="shared" si="5"/>
        <v>116454.55188000001</v>
      </c>
      <c r="K34" s="114">
        <f t="shared" si="6"/>
        <v>103926.45588000001</v>
      </c>
      <c r="L34" s="67" t="s">
        <v>174</v>
      </c>
      <c r="M34" s="67"/>
      <c r="N34" s="143">
        <v>400</v>
      </c>
    </row>
    <row r="35" spans="1:14" ht="17.25" thickBot="1">
      <c r="A35" s="181" t="s">
        <v>6</v>
      </c>
      <c r="B35" s="161" t="s">
        <v>12</v>
      </c>
      <c r="C35" s="27">
        <v>8</v>
      </c>
      <c r="D35" s="99">
        <v>102064</v>
      </c>
      <c r="E35" s="5">
        <v>0</v>
      </c>
      <c r="F35" s="5">
        <v>1400</v>
      </c>
      <c r="G35" s="5">
        <f t="shared" si="7"/>
        <v>12442.070399999999</v>
      </c>
      <c r="H35" s="47">
        <v>1987.08</v>
      </c>
      <c r="I35" s="5">
        <f t="shared" si="4"/>
        <v>575.46575199999995</v>
      </c>
      <c r="J35" s="6">
        <f t="shared" si="5"/>
        <v>115668.616152</v>
      </c>
      <c r="K35" s="15">
        <f t="shared" si="6"/>
        <v>103226.54575200001</v>
      </c>
      <c r="L35" s="67" t="s">
        <v>175</v>
      </c>
      <c r="M35" s="67"/>
      <c r="N35" s="143">
        <v>500</v>
      </c>
    </row>
    <row r="36" spans="1:14" ht="17.25" thickBot="1">
      <c r="A36" s="181" t="s">
        <v>6</v>
      </c>
      <c r="B36" s="161" t="s">
        <v>145</v>
      </c>
      <c r="C36" s="27">
        <v>8</v>
      </c>
      <c r="D36" s="99">
        <v>103556</v>
      </c>
      <c r="E36" s="5">
        <v>0</v>
      </c>
      <c r="F36" s="5">
        <v>1400</v>
      </c>
      <c r="G36" s="5">
        <f t="shared" si="7"/>
        <v>12626.481599999999</v>
      </c>
      <c r="H36" s="47">
        <v>1987.08</v>
      </c>
      <c r="I36" s="5">
        <f t="shared" si="4"/>
        <v>583.84780799999999</v>
      </c>
      <c r="J36" s="6">
        <f t="shared" si="5"/>
        <v>117353.40940800001</v>
      </c>
      <c r="K36" s="15">
        <f t="shared" si="6"/>
        <v>104726.92780800001</v>
      </c>
      <c r="L36" s="67" t="s">
        <v>176</v>
      </c>
      <c r="M36" s="67"/>
      <c r="N36" s="143">
        <v>600</v>
      </c>
    </row>
    <row r="37" spans="1:14" ht="17.25" thickBot="1">
      <c r="A37" s="181" t="s">
        <v>27</v>
      </c>
      <c r="B37" s="161" t="s">
        <v>28</v>
      </c>
      <c r="C37" s="27">
        <v>8</v>
      </c>
      <c r="D37" s="99">
        <v>99367</v>
      </c>
      <c r="E37" s="5">
        <v>0</v>
      </c>
      <c r="F37" s="5">
        <v>1400</v>
      </c>
      <c r="G37" s="5">
        <f t="shared" si="7"/>
        <v>12108.721199999998</v>
      </c>
      <c r="H37" s="47">
        <v>1987.08</v>
      </c>
      <c r="I37" s="5">
        <f t="shared" si="4"/>
        <v>560.31400600000006</v>
      </c>
      <c r="J37" s="6">
        <f t="shared" si="5"/>
        <v>112623.115206</v>
      </c>
      <c r="K37" s="15">
        <f t="shared" si="6"/>
        <v>100514.394006</v>
      </c>
      <c r="L37" s="67" t="s">
        <v>177</v>
      </c>
      <c r="M37" s="67"/>
      <c r="N37" s="143">
        <v>700</v>
      </c>
    </row>
    <row r="38" spans="1:14" ht="17.25" thickBot="1">
      <c r="A38" s="181" t="s">
        <v>27</v>
      </c>
      <c r="B38" s="195" t="s">
        <v>117</v>
      </c>
      <c r="C38" s="27">
        <v>18</v>
      </c>
      <c r="D38" s="99">
        <v>100571</v>
      </c>
      <c r="E38" s="5">
        <v>0</v>
      </c>
      <c r="F38" s="5">
        <v>1400</v>
      </c>
      <c r="G38" s="5">
        <f t="shared" si="7"/>
        <v>12257.535599999999</v>
      </c>
      <c r="H38" s="47">
        <v>1987.08</v>
      </c>
      <c r="I38" s="5">
        <f t="shared" si="4"/>
        <v>567.078078</v>
      </c>
      <c r="J38" s="6">
        <f t="shared" si="5"/>
        <v>113982.69367800001</v>
      </c>
      <c r="K38" s="15">
        <f t="shared" si="6"/>
        <v>101725.15807800001</v>
      </c>
      <c r="L38" s="67" t="s">
        <v>178</v>
      </c>
      <c r="M38" s="67"/>
      <c r="N38" s="143">
        <v>750</v>
      </c>
    </row>
    <row r="39" spans="1:14" ht="17.25" thickBot="1">
      <c r="A39" s="181" t="s">
        <v>10</v>
      </c>
      <c r="B39" s="161" t="s">
        <v>9</v>
      </c>
      <c r="C39" s="27">
        <v>1.2</v>
      </c>
      <c r="D39" s="99">
        <v>103039</v>
      </c>
      <c r="E39" s="5">
        <v>0</v>
      </c>
      <c r="F39" s="5">
        <v>1400</v>
      </c>
      <c r="G39" s="5">
        <f t="shared" si="7"/>
        <v>12562.580399999999</v>
      </c>
      <c r="H39" s="47">
        <v>1987.08</v>
      </c>
      <c r="I39" s="5">
        <f t="shared" ref="I39:I46" si="8">(D39-E39-F39+G39+H39)*0.5%</f>
        <v>580.94330200000002</v>
      </c>
      <c r="J39" s="6">
        <f t="shared" ref="J39:J46" si="9">D39-E39-F39+G39+H39+I39</f>
        <v>116769.60370200001</v>
      </c>
      <c r="K39" s="15">
        <f t="shared" ref="K39:K46" si="10">J39-G39</f>
        <v>104207.02330200002</v>
      </c>
      <c r="L39" s="83" t="s">
        <v>179</v>
      </c>
      <c r="M39" s="83"/>
      <c r="N39" s="145">
        <v>800</v>
      </c>
    </row>
    <row r="40" spans="1:14" ht="13.5" thickBot="1">
      <c r="A40" s="181" t="s">
        <v>79</v>
      </c>
      <c r="B40" s="161" t="s">
        <v>77</v>
      </c>
      <c r="C40" s="27">
        <v>0.35</v>
      </c>
      <c r="D40" s="99">
        <v>108074</v>
      </c>
      <c r="E40" s="5">
        <v>0</v>
      </c>
      <c r="F40" s="5">
        <v>1400</v>
      </c>
      <c r="G40" s="5">
        <f t="shared" si="7"/>
        <v>13184.906399999998</v>
      </c>
      <c r="H40" s="47">
        <v>1987.08</v>
      </c>
      <c r="I40" s="5">
        <f t="shared" si="8"/>
        <v>609.22993199999996</v>
      </c>
      <c r="J40" s="6">
        <f t="shared" si="9"/>
        <v>122455.216332</v>
      </c>
      <c r="K40" s="15">
        <f t="shared" si="10"/>
        <v>109270.309932</v>
      </c>
    </row>
    <row r="41" spans="1:14" ht="13.5" thickBot="1">
      <c r="A41" s="181" t="s">
        <v>80</v>
      </c>
      <c r="B41" s="179" t="s">
        <v>78</v>
      </c>
      <c r="C41" s="27">
        <v>0.12</v>
      </c>
      <c r="D41" s="99">
        <v>109070</v>
      </c>
      <c r="E41" s="5">
        <v>2000</v>
      </c>
      <c r="F41" s="5">
        <v>1400</v>
      </c>
      <c r="G41" s="5">
        <f t="shared" si="7"/>
        <v>13060.811999999998</v>
      </c>
      <c r="H41" s="47">
        <v>1987.08</v>
      </c>
      <c r="I41" s="5">
        <f t="shared" si="8"/>
        <v>603.58946000000003</v>
      </c>
      <c r="J41" s="6">
        <f t="shared" si="9"/>
        <v>121321.48146000001</v>
      </c>
      <c r="K41" s="15">
        <f t="shared" si="10"/>
        <v>108260.66946</v>
      </c>
    </row>
    <row r="42" spans="1:14" ht="13.5" thickBot="1">
      <c r="A42" s="181" t="s">
        <v>11</v>
      </c>
      <c r="B42" s="161" t="s">
        <v>155</v>
      </c>
      <c r="C42" s="27">
        <v>0.28000000000000003</v>
      </c>
      <c r="D42" s="99">
        <v>103743</v>
      </c>
      <c r="E42" s="5">
        <v>0</v>
      </c>
      <c r="F42" s="5">
        <v>1400</v>
      </c>
      <c r="G42" s="5">
        <f t="shared" si="7"/>
        <v>12649.594799999999</v>
      </c>
      <c r="H42" s="47">
        <v>1987.08</v>
      </c>
      <c r="I42" s="5">
        <f t="shared" si="8"/>
        <v>584.89837399999999</v>
      </c>
      <c r="J42" s="6">
        <f t="shared" si="9"/>
        <v>117564.57317399999</v>
      </c>
      <c r="K42" s="15">
        <f t="shared" si="10"/>
        <v>104914.978374</v>
      </c>
    </row>
    <row r="43" spans="1:14" ht="13.5" thickBot="1">
      <c r="A43" s="181" t="s">
        <v>11</v>
      </c>
      <c r="B43" s="161" t="s">
        <v>154</v>
      </c>
      <c r="C43" s="27">
        <v>0.22</v>
      </c>
      <c r="D43" s="99">
        <v>103942</v>
      </c>
      <c r="E43" s="5">
        <v>0</v>
      </c>
      <c r="F43" s="5">
        <v>1400</v>
      </c>
      <c r="G43" s="5">
        <f>(D43-E43-F43)*12.36%</f>
        <v>12674.191199999999</v>
      </c>
      <c r="H43" s="47">
        <v>1987.08</v>
      </c>
      <c r="I43" s="5">
        <f>(D43-E43-F43+G43+H43)*0.5%</f>
        <v>586.01635599999997</v>
      </c>
      <c r="J43" s="6">
        <f>D43-E43-F43+G43+H43+I43</f>
        <v>117789.287556</v>
      </c>
      <c r="K43" s="15">
        <f>J43-G43</f>
        <v>105115.09635599999</v>
      </c>
    </row>
    <row r="44" spans="1:14" ht="17.25" thickBot="1">
      <c r="A44" s="181" t="s">
        <v>125</v>
      </c>
      <c r="B44" s="161" t="s">
        <v>126</v>
      </c>
      <c r="C44" s="27">
        <v>0.3</v>
      </c>
      <c r="D44" s="99">
        <v>102862</v>
      </c>
      <c r="E44" s="5">
        <v>0</v>
      </c>
      <c r="F44" s="5">
        <v>1400</v>
      </c>
      <c r="G44" s="5">
        <f t="shared" si="7"/>
        <v>12540.703199999998</v>
      </c>
      <c r="H44" s="47">
        <v>1987.08</v>
      </c>
      <c r="I44" s="5">
        <f>(D44-E44-F44+G44+H44)*0.5%</f>
        <v>579.94891600000005</v>
      </c>
      <c r="J44" s="6">
        <f>D44-E44-F44+G44+H44+I44</f>
        <v>116569.732116</v>
      </c>
      <c r="K44" s="15">
        <f>J44-G44</f>
        <v>104029.028916</v>
      </c>
      <c r="L44" s="71"/>
      <c r="M44" s="71"/>
      <c r="N44" s="72"/>
    </row>
    <row r="45" spans="1:14" ht="13.5" thickBot="1">
      <c r="A45" s="181" t="s">
        <v>37</v>
      </c>
      <c r="B45" s="161" t="s">
        <v>38</v>
      </c>
      <c r="C45" s="27">
        <v>0.43</v>
      </c>
      <c r="D45" s="99">
        <v>109627</v>
      </c>
      <c r="E45" s="5">
        <v>0</v>
      </c>
      <c r="F45" s="5">
        <v>1400</v>
      </c>
      <c r="G45" s="5">
        <f t="shared" si="7"/>
        <v>13376.857199999999</v>
      </c>
      <c r="H45" s="47">
        <v>1987.08</v>
      </c>
      <c r="I45" s="5">
        <f t="shared" si="8"/>
        <v>617.95468600000004</v>
      </c>
      <c r="J45" s="6">
        <f t="shared" si="9"/>
        <v>124208.891886</v>
      </c>
      <c r="K45" s="15">
        <f t="shared" si="10"/>
        <v>110832.034686</v>
      </c>
    </row>
    <row r="46" spans="1:14" ht="13.5" thickBot="1">
      <c r="A46" s="181" t="s">
        <v>37</v>
      </c>
      <c r="B46" s="161" t="s">
        <v>39</v>
      </c>
      <c r="C46" s="27">
        <v>0.33</v>
      </c>
      <c r="D46" s="99">
        <v>111368</v>
      </c>
      <c r="E46" s="5">
        <v>0</v>
      </c>
      <c r="F46" s="5">
        <v>1400</v>
      </c>
      <c r="G46" s="5">
        <f t="shared" si="7"/>
        <v>13592.044799999998</v>
      </c>
      <c r="H46" s="47">
        <v>1987.08</v>
      </c>
      <c r="I46" s="5">
        <f t="shared" si="8"/>
        <v>627.73562400000003</v>
      </c>
      <c r="J46" s="6">
        <f t="shared" si="9"/>
        <v>126174.860424</v>
      </c>
      <c r="K46" s="15">
        <f t="shared" si="10"/>
        <v>112582.815624</v>
      </c>
    </row>
    <row r="47" spans="1:14" ht="13.5" thickBot="1">
      <c r="A47" s="181" t="s">
        <v>37</v>
      </c>
      <c r="B47" s="161" t="s">
        <v>123</v>
      </c>
      <c r="C47" s="27">
        <v>0.22</v>
      </c>
      <c r="D47" s="99">
        <v>111325</v>
      </c>
      <c r="E47" s="5">
        <v>0</v>
      </c>
      <c r="F47" s="5">
        <v>1400</v>
      </c>
      <c r="G47" s="5">
        <f t="shared" si="7"/>
        <v>13586.729999999998</v>
      </c>
      <c r="H47" s="47">
        <v>1987.08</v>
      </c>
      <c r="I47" s="5">
        <f t="shared" ref="I47:I55" si="11">(D47-E47-F47+G47+H47)*0.5%</f>
        <v>627.49405000000002</v>
      </c>
      <c r="J47" s="6">
        <f t="shared" ref="J47:J55" si="12">D47-E47-F47+G47+H47+I47</f>
        <v>126126.30404999999</v>
      </c>
      <c r="K47" s="15">
        <f t="shared" ref="K47:K55" si="13">J47-G47</f>
        <v>112539.57405</v>
      </c>
    </row>
    <row r="48" spans="1:14" ht="14.25" thickBot="1">
      <c r="A48" s="181" t="s">
        <v>37</v>
      </c>
      <c r="B48" s="179" t="s">
        <v>119</v>
      </c>
      <c r="C48" s="27"/>
      <c r="D48" s="99">
        <v>105116</v>
      </c>
      <c r="E48" s="5">
        <v>0</v>
      </c>
      <c r="F48" s="5">
        <v>1400</v>
      </c>
      <c r="G48" s="5">
        <f t="shared" si="7"/>
        <v>12819.297599999998</v>
      </c>
      <c r="H48" s="47">
        <v>1987.08</v>
      </c>
      <c r="I48" s="5">
        <f t="shared" si="11"/>
        <v>592.61188800000002</v>
      </c>
      <c r="J48" s="6">
        <f t="shared" si="12"/>
        <v>119114.98948799999</v>
      </c>
      <c r="K48" s="15">
        <f t="shared" si="13"/>
        <v>106295.691888</v>
      </c>
      <c r="L48" s="57" t="s">
        <v>84</v>
      </c>
    </row>
    <row r="49" spans="1:14" ht="14.25" thickBot="1">
      <c r="A49" s="181" t="s">
        <v>37</v>
      </c>
      <c r="B49" s="179" t="s">
        <v>150</v>
      </c>
      <c r="C49" s="27"/>
      <c r="D49" s="99">
        <v>109218</v>
      </c>
      <c r="E49" s="5">
        <v>0</v>
      </c>
      <c r="F49" s="5">
        <v>1400</v>
      </c>
      <c r="G49" s="5">
        <f>(D49-E49-F49)*12.36%</f>
        <v>13326.304799999998</v>
      </c>
      <c r="H49" s="47">
        <v>1987.08</v>
      </c>
      <c r="I49" s="5">
        <f>(D49-E49-F49+G49+H49)*0.5%</f>
        <v>615.656924</v>
      </c>
      <c r="J49" s="6">
        <f>D49-E49-F49+G49+H49+I49</f>
        <v>123747.041724</v>
      </c>
      <c r="K49" s="15">
        <f>J49-G49</f>
        <v>110420.736924</v>
      </c>
      <c r="M49" s="57"/>
    </row>
    <row r="50" spans="1:14" ht="14.25" thickBot="1">
      <c r="A50" s="175" t="s">
        <v>37</v>
      </c>
      <c r="B50" s="179" t="s">
        <v>143</v>
      </c>
      <c r="C50" s="27"/>
      <c r="D50" s="99">
        <v>104807</v>
      </c>
      <c r="E50" s="99">
        <v>0</v>
      </c>
      <c r="F50" s="5">
        <v>1400</v>
      </c>
      <c r="G50" s="5">
        <f t="shared" si="7"/>
        <v>12781.105199999998</v>
      </c>
      <c r="H50" s="47">
        <v>1987.08</v>
      </c>
      <c r="I50" s="99">
        <f>(D50-E50-F50+G50+H50)*0.5%</f>
        <v>590.87592599999994</v>
      </c>
      <c r="J50" s="113">
        <f>D50-E50-F50+G50+H50+I50</f>
        <v>118766.06112599999</v>
      </c>
      <c r="K50" s="114">
        <f>J50-G50</f>
        <v>105984.955926</v>
      </c>
      <c r="M50" s="57"/>
    </row>
    <row r="51" spans="1:14" ht="13.5" thickBot="1">
      <c r="A51" s="181" t="s">
        <v>2</v>
      </c>
      <c r="B51" s="161" t="s">
        <v>3</v>
      </c>
      <c r="C51" s="27" t="s">
        <v>31</v>
      </c>
      <c r="D51" s="99">
        <v>96891</v>
      </c>
      <c r="E51" s="5">
        <v>0</v>
      </c>
      <c r="F51" s="5">
        <v>0</v>
      </c>
      <c r="G51" s="5">
        <f t="shared" si="7"/>
        <v>11975.727599999998</v>
      </c>
      <c r="H51" s="47">
        <v>1987.08</v>
      </c>
      <c r="I51" s="5">
        <f t="shared" si="11"/>
        <v>554.26903800000002</v>
      </c>
      <c r="J51" s="6">
        <f t="shared" si="12"/>
        <v>111408.076638</v>
      </c>
      <c r="K51" s="15">
        <f t="shared" si="13"/>
        <v>99432.349038</v>
      </c>
    </row>
    <row r="52" spans="1:14" ht="13.5" thickBot="1">
      <c r="A52" s="181" t="s">
        <v>2</v>
      </c>
      <c r="B52" s="161" t="s">
        <v>4</v>
      </c>
      <c r="C52" s="27" t="s">
        <v>31</v>
      </c>
      <c r="D52" s="99">
        <v>96094</v>
      </c>
      <c r="E52" s="5">
        <v>0</v>
      </c>
      <c r="F52" s="5">
        <v>0</v>
      </c>
      <c r="G52" s="5">
        <f t="shared" si="7"/>
        <v>11877.218399999998</v>
      </c>
      <c r="H52" s="47">
        <v>1987.08</v>
      </c>
      <c r="I52" s="5">
        <f t="shared" si="11"/>
        <v>549.79149200000006</v>
      </c>
      <c r="J52" s="6">
        <f t="shared" si="12"/>
        <v>110508.089892</v>
      </c>
      <c r="K52" s="15">
        <f t="shared" si="13"/>
        <v>98630.871492000006</v>
      </c>
    </row>
    <row r="53" spans="1:14" ht="13.5" thickBot="1">
      <c r="A53" s="175" t="s">
        <v>2</v>
      </c>
      <c r="B53" s="179" t="s">
        <v>14</v>
      </c>
      <c r="C53" s="27" t="s">
        <v>31</v>
      </c>
      <c r="D53" s="99">
        <v>99228</v>
      </c>
      <c r="E53" s="5">
        <v>0</v>
      </c>
      <c r="F53" s="5">
        <v>0</v>
      </c>
      <c r="G53" s="5">
        <f t="shared" si="7"/>
        <v>12264.580799999998</v>
      </c>
      <c r="H53" s="47">
        <v>1987.08</v>
      </c>
      <c r="I53" s="5">
        <f t="shared" si="11"/>
        <v>567.39830400000005</v>
      </c>
      <c r="J53" s="6">
        <f t="shared" si="12"/>
        <v>114047.059104</v>
      </c>
      <c r="K53" s="15">
        <f t="shared" si="13"/>
        <v>101782.478304</v>
      </c>
    </row>
    <row r="54" spans="1:14" ht="13.5" thickBot="1">
      <c r="A54" s="181" t="s">
        <v>2</v>
      </c>
      <c r="B54" s="161" t="s">
        <v>5</v>
      </c>
      <c r="C54" s="27" t="s">
        <v>31</v>
      </c>
      <c r="D54" s="99">
        <v>94890</v>
      </c>
      <c r="E54" s="5">
        <v>0</v>
      </c>
      <c r="F54" s="5">
        <v>0</v>
      </c>
      <c r="G54" s="5">
        <f t="shared" si="7"/>
        <v>11728.403999999999</v>
      </c>
      <c r="H54" s="47">
        <v>1987.08</v>
      </c>
      <c r="I54" s="5">
        <f t="shared" si="11"/>
        <v>543.02742000000001</v>
      </c>
      <c r="J54" s="6">
        <f t="shared" si="12"/>
        <v>109148.51142</v>
      </c>
      <c r="K54" s="15">
        <f t="shared" si="13"/>
        <v>97420.10742</v>
      </c>
    </row>
    <row r="55" spans="1:14" ht="13.5" thickBot="1">
      <c r="A55" s="182" t="s">
        <v>2</v>
      </c>
      <c r="B55" s="183" t="s">
        <v>32</v>
      </c>
      <c r="C55" s="28" t="s">
        <v>31</v>
      </c>
      <c r="D55" s="100">
        <v>99266</v>
      </c>
      <c r="E55" s="52">
        <v>0</v>
      </c>
      <c r="F55" s="52">
        <v>0</v>
      </c>
      <c r="G55" s="22">
        <f t="shared" si="7"/>
        <v>12269.277599999999</v>
      </c>
      <c r="H55" s="47">
        <v>1987.08</v>
      </c>
      <c r="I55" s="22">
        <f t="shared" si="11"/>
        <v>567.61178800000005</v>
      </c>
      <c r="J55" s="32">
        <f t="shared" si="12"/>
        <v>114089.969388</v>
      </c>
      <c r="K55" s="23">
        <f t="shared" si="13"/>
        <v>101820.691788</v>
      </c>
    </row>
    <row r="56" spans="1:14" ht="13.5" thickBot="1">
      <c r="B56" s="3"/>
      <c r="D56" s="7"/>
      <c r="E56" s="7"/>
      <c r="F56" s="7"/>
      <c r="G56" s="7"/>
      <c r="H56" s="7"/>
      <c r="I56" s="7"/>
      <c r="J56" s="8"/>
    </row>
    <row r="57" spans="1:14" ht="16.5" thickBot="1">
      <c r="A57" s="228" t="s">
        <v>85</v>
      </c>
      <c r="B57" s="230"/>
      <c r="C57" s="230"/>
      <c r="D57" s="230"/>
      <c r="E57" s="230"/>
      <c r="F57" s="230"/>
      <c r="G57" s="230"/>
      <c r="H57" s="230"/>
      <c r="I57" s="230"/>
      <c r="J57" s="230"/>
      <c r="K57" s="123"/>
    </row>
    <row r="58" spans="1:14" ht="13.5" thickBot="1">
      <c r="A58" s="206" t="s">
        <v>15</v>
      </c>
      <c r="B58" s="205"/>
      <c r="C58" s="42" t="s">
        <v>8</v>
      </c>
      <c r="D58" s="42" t="s">
        <v>0</v>
      </c>
      <c r="E58" s="42" t="s">
        <v>76</v>
      </c>
      <c r="F58" s="42" t="s">
        <v>16</v>
      </c>
      <c r="G58" s="42" t="s">
        <v>146</v>
      </c>
      <c r="H58" s="42" t="s">
        <v>18</v>
      </c>
      <c r="I58" s="42" t="s">
        <v>17</v>
      </c>
      <c r="J58" s="43" t="s">
        <v>1</v>
      </c>
      <c r="K58" s="193" t="s">
        <v>75</v>
      </c>
    </row>
    <row r="59" spans="1:14" ht="13.5" thickBot="1">
      <c r="A59" s="185" t="s">
        <v>34</v>
      </c>
      <c r="B59" s="116" t="s">
        <v>92</v>
      </c>
      <c r="C59" s="46">
        <v>0.92</v>
      </c>
      <c r="D59" s="118">
        <v>104452</v>
      </c>
      <c r="E59" s="119">
        <v>0</v>
      </c>
      <c r="F59" s="47">
        <v>1400</v>
      </c>
      <c r="G59" s="47">
        <f>(D59-E59-F59)*12.36%</f>
        <v>12737.227199999999</v>
      </c>
      <c r="H59" s="47">
        <v>1987.08</v>
      </c>
      <c r="I59" s="47">
        <f t="shared" ref="I59:I68" si="14">(D59-E59-F59+G59+H59)*0.5%</f>
        <v>588.88153599999998</v>
      </c>
      <c r="J59" s="48">
        <f t="shared" ref="J59:J68" si="15">D59-E59-F59+G59+H59+I59</f>
        <v>118365.188736</v>
      </c>
      <c r="K59" s="49">
        <f t="shared" ref="K59:K68" si="16">J59-G59</f>
        <v>105627.961536</v>
      </c>
      <c r="M59" s="131"/>
      <c r="N59" s="173"/>
    </row>
    <row r="60" spans="1:14" ht="13.5" thickBot="1">
      <c r="A60" s="185" t="s">
        <v>34</v>
      </c>
      <c r="B60" s="24" t="s">
        <v>91</v>
      </c>
      <c r="C60" s="27">
        <v>2</v>
      </c>
      <c r="D60" s="104">
        <v>104452</v>
      </c>
      <c r="E60" s="17">
        <v>0</v>
      </c>
      <c r="F60" s="5">
        <v>1400</v>
      </c>
      <c r="G60" s="5">
        <f t="shared" ref="G60:G68" si="17">(D60-E60-F60)*12.36%</f>
        <v>12737.227199999999</v>
      </c>
      <c r="H60" s="47">
        <v>1987.08</v>
      </c>
      <c r="I60" s="5">
        <f>(D60-E60-F60+G60+H60)*0.5%</f>
        <v>588.88153599999998</v>
      </c>
      <c r="J60" s="6">
        <f>D60-E60-F60+G60+H60+I60</f>
        <v>118365.188736</v>
      </c>
      <c r="K60" s="15">
        <f>J60-G60</f>
        <v>105627.961536</v>
      </c>
      <c r="M60" s="131"/>
      <c r="N60" s="173"/>
    </row>
    <row r="61" spans="1:14" ht="13.5" thickBot="1">
      <c r="A61" s="185" t="s">
        <v>34</v>
      </c>
      <c r="B61" s="24" t="s">
        <v>163</v>
      </c>
      <c r="C61" s="27">
        <v>2</v>
      </c>
      <c r="D61" s="104">
        <v>104949</v>
      </c>
      <c r="E61" s="17">
        <v>0</v>
      </c>
      <c r="F61" s="5">
        <v>1400</v>
      </c>
      <c r="G61" s="5">
        <f t="shared" si="17"/>
        <v>12798.656399999998</v>
      </c>
      <c r="H61" s="47">
        <v>1987.08</v>
      </c>
      <c r="I61" s="5">
        <f>(D61-E61-F61+G61+H61)*0.5%</f>
        <v>591.67368199999999</v>
      </c>
      <c r="J61" s="6">
        <f>D61-E61-F61+G61+H61+I61</f>
        <v>118926.41008199999</v>
      </c>
      <c r="K61" s="15">
        <f>J61-G61</f>
        <v>106127.753682</v>
      </c>
      <c r="M61" s="131"/>
      <c r="N61" s="173"/>
    </row>
    <row r="62" spans="1:14" ht="13.5" thickBot="1">
      <c r="A62" s="186" t="s">
        <v>83</v>
      </c>
      <c r="B62" s="24" t="s">
        <v>13</v>
      </c>
      <c r="C62" s="27">
        <v>4.2</v>
      </c>
      <c r="D62" s="104">
        <v>104651</v>
      </c>
      <c r="E62" s="17">
        <v>0</v>
      </c>
      <c r="F62" s="5">
        <v>1400</v>
      </c>
      <c r="G62" s="5">
        <f t="shared" si="17"/>
        <v>12761.823599999998</v>
      </c>
      <c r="H62" s="47">
        <v>1987.08</v>
      </c>
      <c r="I62" s="5">
        <f t="shared" si="14"/>
        <v>589.99951800000008</v>
      </c>
      <c r="J62" s="6">
        <f t="shared" si="15"/>
        <v>118589.903118</v>
      </c>
      <c r="K62" s="15">
        <f t="shared" si="16"/>
        <v>105828.079518</v>
      </c>
      <c r="M62" s="131"/>
      <c r="N62" s="173"/>
    </row>
    <row r="63" spans="1:14" ht="13.5" thickBot="1">
      <c r="A63" s="186" t="s">
        <v>41</v>
      </c>
      <c r="B63" s="24" t="s">
        <v>40</v>
      </c>
      <c r="C63" s="27">
        <v>6.5</v>
      </c>
      <c r="D63" s="104">
        <v>107584</v>
      </c>
      <c r="E63" s="17">
        <v>0</v>
      </c>
      <c r="F63" s="5">
        <v>1400</v>
      </c>
      <c r="G63" s="5">
        <f t="shared" si="17"/>
        <v>13124.3424</v>
      </c>
      <c r="H63" s="47">
        <v>1987.08</v>
      </c>
      <c r="I63" s="5">
        <f t="shared" si="14"/>
        <v>606.47711200000003</v>
      </c>
      <c r="J63" s="6">
        <f t="shared" si="15"/>
        <v>121901.89951199999</v>
      </c>
      <c r="K63" s="15">
        <f t="shared" si="16"/>
        <v>108777.55711199999</v>
      </c>
      <c r="M63" s="131"/>
      <c r="N63" s="173"/>
    </row>
    <row r="64" spans="1:14" ht="13.5" thickBot="1">
      <c r="A64" s="186" t="s">
        <v>82</v>
      </c>
      <c r="B64" s="24" t="s">
        <v>88</v>
      </c>
      <c r="C64" s="27">
        <v>30</v>
      </c>
      <c r="D64" s="104">
        <v>112018</v>
      </c>
      <c r="E64" s="17">
        <v>0</v>
      </c>
      <c r="F64" s="5">
        <v>1400</v>
      </c>
      <c r="G64" s="5">
        <f t="shared" si="17"/>
        <v>13672.384799999998</v>
      </c>
      <c r="H64" s="47">
        <v>1987.08</v>
      </c>
      <c r="I64" s="5">
        <f>(D64-E64-F64+G64+H64)*0.5%</f>
        <v>631.38732400000004</v>
      </c>
      <c r="J64" s="6">
        <f>D64-E64-F64+G64+H64+I64</f>
        <v>126908.852124</v>
      </c>
      <c r="K64" s="15">
        <f>J64-G64</f>
        <v>113236.467324</v>
      </c>
      <c r="M64" s="131"/>
      <c r="N64" s="173"/>
    </row>
    <row r="65" spans="1:14" ht="13.5" thickBot="1">
      <c r="A65" s="186" t="s">
        <v>82</v>
      </c>
      <c r="B65" s="24" t="s">
        <v>81</v>
      </c>
      <c r="C65" s="27">
        <v>50</v>
      </c>
      <c r="D65" s="104">
        <v>112317</v>
      </c>
      <c r="E65" s="17">
        <v>0</v>
      </c>
      <c r="F65" s="5">
        <v>1400</v>
      </c>
      <c r="G65" s="5">
        <f t="shared" si="17"/>
        <v>13709.341199999999</v>
      </c>
      <c r="H65" s="47">
        <v>1987.08</v>
      </c>
      <c r="I65" s="5">
        <f>(D65-E65-F65+G65+H65)*0.5%</f>
        <v>633.06710599999997</v>
      </c>
      <c r="J65" s="6">
        <f>D65-E65-F65+G65+H65+I65</f>
        <v>127246.488306</v>
      </c>
      <c r="K65" s="15">
        <f>J65-G65</f>
        <v>113537.147106</v>
      </c>
      <c r="M65" s="131"/>
      <c r="N65" s="173"/>
    </row>
    <row r="66" spans="1:14" ht="13.5" thickBot="1">
      <c r="A66" s="186" t="s">
        <v>2</v>
      </c>
      <c r="B66" s="24" t="s">
        <v>33</v>
      </c>
      <c r="C66" s="27" t="s">
        <v>31</v>
      </c>
      <c r="D66" s="104">
        <v>100173</v>
      </c>
      <c r="E66" s="17">
        <v>0</v>
      </c>
      <c r="F66" s="17">
        <v>0</v>
      </c>
      <c r="G66" s="5">
        <f t="shared" si="17"/>
        <v>12381.382799999999</v>
      </c>
      <c r="H66" s="47">
        <v>1987.08</v>
      </c>
      <c r="I66" s="5">
        <f t="shared" si="14"/>
        <v>572.707314</v>
      </c>
      <c r="J66" s="6">
        <f t="shared" si="15"/>
        <v>115114.17011399999</v>
      </c>
      <c r="K66" s="15">
        <f t="shared" si="16"/>
        <v>102732.78731399999</v>
      </c>
      <c r="M66" s="131"/>
      <c r="N66" s="173"/>
    </row>
    <row r="67" spans="1:14" ht="13.5" thickBot="1">
      <c r="A67" s="186" t="s">
        <v>2</v>
      </c>
      <c r="B67" s="24" t="s">
        <v>35</v>
      </c>
      <c r="C67" s="27" t="s">
        <v>31</v>
      </c>
      <c r="D67" s="104">
        <v>101913</v>
      </c>
      <c r="E67" s="17">
        <v>0</v>
      </c>
      <c r="F67" s="17">
        <v>0</v>
      </c>
      <c r="G67" s="5">
        <f t="shared" si="17"/>
        <v>12596.446799999998</v>
      </c>
      <c r="H67" s="47">
        <v>1987.08</v>
      </c>
      <c r="I67" s="5">
        <f t="shared" si="14"/>
        <v>582.48263400000008</v>
      </c>
      <c r="J67" s="6">
        <f t="shared" si="15"/>
        <v>117079.00943400001</v>
      </c>
      <c r="K67" s="15">
        <f t="shared" si="16"/>
        <v>104482.562634</v>
      </c>
      <c r="M67" s="131"/>
      <c r="N67" s="173"/>
    </row>
    <row r="68" spans="1:14" ht="13.5" thickBot="1">
      <c r="A68" s="187" t="s">
        <v>2</v>
      </c>
      <c r="B68" s="53" t="s">
        <v>36</v>
      </c>
      <c r="C68" s="28" t="s">
        <v>31</v>
      </c>
      <c r="D68" s="105">
        <v>100721</v>
      </c>
      <c r="E68" s="26">
        <v>0</v>
      </c>
      <c r="F68" s="26">
        <v>0</v>
      </c>
      <c r="G68" s="22">
        <f t="shared" si="17"/>
        <v>12449.115599999999</v>
      </c>
      <c r="H68" s="47">
        <v>1987.08</v>
      </c>
      <c r="I68" s="22">
        <f t="shared" si="14"/>
        <v>575.785978</v>
      </c>
      <c r="J68" s="32">
        <f t="shared" si="15"/>
        <v>115732.98157800001</v>
      </c>
      <c r="K68" s="23">
        <f t="shared" si="16"/>
        <v>103283.865978</v>
      </c>
      <c r="M68" s="131"/>
      <c r="N68" s="173"/>
    </row>
    <row r="70" spans="1:14" ht="13.5">
      <c r="A70" s="57"/>
    </row>
  </sheetData>
  <sheetProtection formatCells="0" formatColumns="0" formatRows="0" insertColumns="0" deleteColumns="0" deleteRows="0"/>
  <mergeCells count="15">
    <mergeCell ref="B5:K5"/>
    <mergeCell ref="A6:K6"/>
    <mergeCell ref="A1:L1"/>
    <mergeCell ref="A2:L2"/>
    <mergeCell ref="B3:K3"/>
    <mergeCell ref="B4:K4"/>
    <mergeCell ref="A58:B58"/>
    <mergeCell ref="A8:K8"/>
    <mergeCell ref="A9:I9"/>
    <mergeCell ref="A10:B10"/>
    <mergeCell ref="A30:J30"/>
    <mergeCell ref="L8:N9"/>
    <mergeCell ref="L31:N32"/>
    <mergeCell ref="A31:B31"/>
    <mergeCell ref="A57:J57"/>
  </mergeCells>
  <phoneticPr fontId="2" type="noConversion"/>
  <pageMargins left="0.511811023622047" right="0.511811023622047" top="0.734251969" bottom="0.261811024" header="0.511811023622047" footer="0.511811023622047"/>
  <pageSetup paperSize="9" scale="50" orientation="landscape" horizontalDpi="300" verticalDpi="300" r:id="rId1"/>
  <headerFooter alignWithMargins="0"/>
  <ignoredErrors>
    <ignoredError sqref="B32 B3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71"/>
  <sheetViews>
    <sheetView topLeftCell="A34" workbookViewId="0">
      <selection activeCell="P34" sqref="P1:Q65536"/>
    </sheetView>
  </sheetViews>
  <sheetFormatPr defaultRowHeight="12.75"/>
  <cols>
    <col min="1" max="1" width="11.5703125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1" bestFit="1" customWidth="1"/>
    <col min="8" max="8" width="10.5703125" bestFit="1" customWidth="1"/>
    <col min="9" max="9" width="11.7109375" bestFit="1" customWidth="1"/>
    <col min="10" max="10" width="12.5703125" bestFit="1" customWidth="1"/>
    <col min="11" max="11" width="13.5703125" bestFit="1" customWidth="1"/>
    <col min="13" max="13" width="15.42578125" customWidth="1"/>
    <col min="14" max="14" width="11" customWidth="1"/>
  </cols>
  <sheetData>
    <row r="1" spans="1:14" ht="23.25">
      <c r="A1" s="224" t="s">
        <v>115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80"/>
      <c r="M1" s="80"/>
      <c r="N1" s="80"/>
    </row>
    <row r="2" spans="1:14" ht="16.5">
      <c r="A2" s="226" t="s">
        <v>110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81"/>
      <c r="N2" s="81"/>
    </row>
    <row r="3" spans="1:14" ht="15">
      <c r="A3" s="88"/>
      <c r="B3" s="221" t="s">
        <v>111</v>
      </c>
      <c r="C3" s="221"/>
      <c r="D3" s="221"/>
      <c r="E3" s="221"/>
      <c r="F3" s="221"/>
      <c r="G3" s="221"/>
      <c r="H3" s="221"/>
      <c r="I3" s="221"/>
      <c r="J3" s="221"/>
      <c r="K3" s="221"/>
      <c r="L3" s="81"/>
      <c r="M3" s="81"/>
      <c r="N3" s="81"/>
    </row>
    <row r="4" spans="1:14" ht="15">
      <c r="A4" s="88"/>
      <c r="B4" s="221" t="s">
        <v>112</v>
      </c>
      <c r="C4" s="221"/>
      <c r="D4" s="221"/>
      <c r="E4" s="221"/>
      <c r="F4" s="221"/>
      <c r="G4" s="221"/>
      <c r="H4" s="221"/>
      <c r="I4" s="221"/>
      <c r="J4" s="221"/>
      <c r="K4" s="221"/>
      <c r="L4" s="81"/>
      <c r="M4" s="81"/>
      <c r="N4" s="81"/>
    </row>
    <row r="5" spans="1:14" ht="15">
      <c r="A5" s="88"/>
      <c r="B5" s="221" t="s">
        <v>113</v>
      </c>
      <c r="C5" s="221"/>
      <c r="D5" s="221"/>
      <c r="E5" s="221"/>
      <c r="F5" s="221"/>
      <c r="G5" s="221"/>
      <c r="H5" s="221"/>
      <c r="I5" s="221"/>
      <c r="J5" s="221"/>
      <c r="K5" s="221"/>
      <c r="L5" s="81"/>
      <c r="M5" s="81"/>
      <c r="N5" s="81"/>
    </row>
    <row r="6" spans="1:14" ht="18.75" thickBot="1">
      <c r="A6" s="222" t="s">
        <v>114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"/>
      <c r="M6" s="2"/>
      <c r="N6" s="2"/>
    </row>
    <row r="7" spans="1:14">
      <c r="L7" s="146"/>
      <c r="M7" s="80"/>
      <c r="N7" s="1"/>
    </row>
    <row r="8" spans="1:14" ht="13.5" thickBot="1">
      <c r="L8" s="147"/>
      <c r="M8" s="81"/>
      <c r="N8" s="82"/>
    </row>
    <row r="9" spans="1:14" ht="16.5" customHeight="1" thickBot="1">
      <c r="A9" s="214" t="s">
        <v>204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08" t="s">
        <v>164</v>
      </c>
      <c r="M9" s="209"/>
      <c r="N9" s="210"/>
    </row>
    <row r="10" spans="1:14" ht="16.5" customHeight="1" thickBot="1">
      <c r="A10" s="218" t="s">
        <v>30</v>
      </c>
      <c r="B10" s="219"/>
      <c r="C10" s="219"/>
      <c r="D10" s="219"/>
      <c r="E10" s="219"/>
      <c r="F10" s="219"/>
      <c r="G10" s="219"/>
      <c r="H10" s="219"/>
      <c r="I10" s="220"/>
      <c r="J10" s="29"/>
      <c r="K10" s="80"/>
      <c r="L10" s="211"/>
      <c r="M10" s="212"/>
      <c r="N10" s="213"/>
    </row>
    <row r="11" spans="1:14" ht="17.25" thickBot="1">
      <c r="A11" s="204" t="s">
        <v>15</v>
      </c>
      <c r="B11" s="205"/>
      <c r="C11" s="43" t="s">
        <v>8</v>
      </c>
      <c r="D11" s="42" t="s">
        <v>0</v>
      </c>
      <c r="E11" s="42" t="s">
        <v>76</v>
      </c>
      <c r="F11" s="42" t="s">
        <v>16</v>
      </c>
      <c r="G11" s="42" t="s">
        <v>146</v>
      </c>
      <c r="H11" s="42" t="s">
        <v>18</v>
      </c>
      <c r="I11" s="42" t="s">
        <v>17</v>
      </c>
      <c r="J11" s="43" t="s">
        <v>1</v>
      </c>
      <c r="K11" s="148" t="s">
        <v>75</v>
      </c>
      <c r="L11" s="64" t="s">
        <v>165</v>
      </c>
      <c r="M11" s="65"/>
      <c r="N11" s="142">
        <v>300</v>
      </c>
    </row>
    <row r="12" spans="1:14" ht="17.25" thickBot="1">
      <c r="A12" s="174" t="s">
        <v>19</v>
      </c>
      <c r="B12" s="178" t="s">
        <v>135</v>
      </c>
      <c r="C12" s="46">
        <v>11</v>
      </c>
      <c r="D12" s="111">
        <v>101474</v>
      </c>
      <c r="E12" s="47">
        <v>0</v>
      </c>
      <c r="F12" s="47">
        <v>1400</v>
      </c>
      <c r="G12" s="47">
        <f>(D12-E12-F12)*12.36%</f>
        <v>12369.1464</v>
      </c>
      <c r="H12" s="47">
        <v>2657.93</v>
      </c>
      <c r="I12" s="47">
        <f>(D12-E12-F12+G12+H12)*0.5%</f>
        <v>575.50538199999994</v>
      </c>
      <c r="J12" s="48">
        <f>D12-E12-F12+G12+H12+I12</f>
        <v>115676.58178199999</v>
      </c>
      <c r="K12" s="49">
        <f>J12-G12</f>
        <v>103307.435382</v>
      </c>
      <c r="L12" s="67" t="s">
        <v>166</v>
      </c>
      <c r="M12" s="67"/>
      <c r="N12" s="143">
        <v>400</v>
      </c>
    </row>
    <row r="13" spans="1:14" ht="17.25" thickBot="1">
      <c r="A13" s="175" t="s">
        <v>19</v>
      </c>
      <c r="B13" s="179" t="s">
        <v>131</v>
      </c>
      <c r="C13" s="27" t="s">
        <v>134</v>
      </c>
      <c r="D13" s="99">
        <v>100578</v>
      </c>
      <c r="E13" s="5">
        <v>0</v>
      </c>
      <c r="F13" s="5">
        <v>1400</v>
      </c>
      <c r="G13" s="5">
        <f t="shared" ref="G13:G29" si="0">(D13-E13-F13)*12.36%</f>
        <v>12258.400799999999</v>
      </c>
      <c r="H13" s="47">
        <v>2657.93</v>
      </c>
      <c r="I13" s="5">
        <f>(D13-E13-F13+G13+H13)*0.5%</f>
        <v>570.47165399999994</v>
      </c>
      <c r="J13" s="6">
        <f>D13-E13-F13+G13+H13+I13</f>
        <v>114664.80245399999</v>
      </c>
      <c r="K13" s="15">
        <f>J13-G13</f>
        <v>102406.40165399999</v>
      </c>
      <c r="L13" s="67" t="s">
        <v>167</v>
      </c>
      <c r="M13" s="67"/>
      <c r="N13" s="143">
        <v>500</v>
      </c>
    </row>
    <row r="14" spans="1:14" ht="17.25" thickBot="1">
      <c r="A14" s="175" t="s">
        <v>19</v>
      </c>
      <c r="B14" s="179" t="s">
        <v>23</v>
      </c>
      <c r="C14" s="27">
        <v>6</v>
      </c>
      <c r="D14" s="99">
        <v>102079</v>
      </c>
      <c r="E14" s="5">
        <v>0</v>
      </c>
      <c r="F14" s="5">
        <v>1400</v>
      </c>
      <c r="G14" s="5">
        <f t="shared" si="0"/>
        <v>12443.924399999998</v>
      </c>
      <c r="H14" s="47">
        <v>2657.93</v>
      </c>
      <c r="I14" s="5">
        <f>(D14-E14-F14+G14+H14)*0.5%</f>
        <v>578.90427199999999</v>
      </c>
      <c r="J14" s="6">
        <f>D14-E14-F14+G14+H14+I14</f>
        <v>116359.758672</v>
      </c>
      <c r="K14" s="15">
        <f>J14-G14</f>
        <v>103915.83427199999</v>
      </c>
      <c r="L14" s="67" t="s">
        <v>168</v>
      </c>
      <c r="M14" s="67"/>
      <c r="N14" s="143">
        <v>600</v>
      </c>
    </row>
    <row r="15" spans="1:14" ht="17.25" thickBot="1">
      <c r="A15" s="175" t="s">
        <v>19</v>
      </c>
      <c r="B15" s="179" t="s">
        <v>24</v>
      </c>
      <c r="C15" s="27">
        <v>3</v>
      </c>
      <c r="D15" s="99">
        <v>102076</v>
      </c>
      <c r="E15" s="5">
        <v>0</v>
      </c>
      <c r="F15" s="5">
        <v>1400</v>
      </c>
      <c r="G15" s="5">
        <f t="shared" si="0"/>
        <v>12443.553599999999</v>
      </c>
      <c r="H15" s="47">
        <v>2657.93</v>
      </c>
      <c r="I15" s="5">
        <f>(D15-E15-F15+G15+H15)*0.5%</f>
        <v>578.88741800000003</v>
      </c>
      <c r="J15" s="6">
        <f>D15-E15-F15+G15+H15+I15</f>
        <v>116356.37101799999</v>
      </c>
      <c r="K15" s="15">
        <f>J15-G15</f>
        <v>103912.81741799999</v>
      </c>
      <c r="L15" s="67" t="s">
        <v>169</v>
      </c>
      <c r="M15" s="67"/>
      <c r="N15" s="143">
        <v>700</v>
      </c>
    </row>
    <row r="16" spans="1:14" ht="17.25" thickBot="1">
      <c r="A16" s="175" t="s">
        <v>7</v>
      </c>
      <c r="B16" s="179" t="s">
        <v>20</v>
      </c>
      <c r="C16" s="27">
        <v>3</v>
      </c>
      <c r="D16" s="99">
        <v>107195</v>
      </c>
      <c r="E16" s="121">
        <v>4000</v>
      </c>
      <c r="F16" s="5">
        <v>1400</v>
      </c>
      <c r="G16" s="5">
        <f t="shared" si="0"/>
        <v>12581.861999999999</v>
      </c>
      <c r="H16" s="47">
        <v>2657.93</v>
      </c>
      <c r="I16" s="5">
        <f t="shared" ref="I16:I27" si="1">(D16-E16-F16+G16+H16)*0.5%</f>
        <v>585.17395999999997</v>
      </c>
      <c r="J16" s="6">
        <f t="shared" ref="J16:J27" si="2">D16-E16-F16+G16+H16+I16</f>
        <v>117619.96595999999</v>
      </c>
      <c r="K16" s="15">
        <f t="shared" ref="K16:K27" si="3">J16-G16</f>
        <v>105038.10395999999</v>
      </c>
      <c r="L16" s="67" t="s">
        <v>170</v>
      </c>
      <c r="M16" s="67"/>
      <c r="N16" s="143">
        <v>800</v>
      </c>
    </row>
    <row r="17" spans="1:14" ht="17.25" thickBot="1">
      <c r="A17" s="175" t="s">
        <v>21</v>
      </c>
      <c r="B17" s="179" t="s">
        <v>22</v>
      </c>
      <c r="C17" s="27">
        <v>11</v>
      </c>
      <c r="D17" s="99">
        <v>104063</v>
      </c>
      <c r="E17" s="5">
        <v>0</v>
      </c>
      <c r="F17" s="5">
        <v>1400</v>
      </c>
      <c r="G17" s="5">
        <f t="shared" si="0"/>
        <v>12689.146799999999</v>
      </c>
      <c r="H17" s="47">
        <v>2657.93</v>
      </c>
      <c r="I17" s="5">
        <f t="shared" si="1"/>
        <v>590.05038400000001</v>
      </c>
      <c r="J17" s="6">
        <f t="shared" si="2"/>
        <v>118600.127184</v>
      </c>
      <c r="K17" s="15">
        <f t="shared" si="3"/>
        <v>105910.98038399999</v>
      </c>
      <c r="L17" s="83" t="s">
        <v>171</v>
      </c>
      <c r="M17" s="83"/>
      <c r="N17" s="145">
        <v>900</v>
      </c>
    </row>
    <row r="18" spans="1:14" ht="13.5" thickBot="1">
      <c r="A18" s="175" t="s">
        <v>93</v>
      </c>
      <c r="B18" s="179" t="s">
        <v>90</v>
      </c>
      <c r="C18" s="27">
        <v>12</v>
      </c>
      <c r="D18" s="99">
        <v>106100</v>
      </c>
      <c r="E18" s="5">
        <v>0</v>
      </c>
      <c r="F18" s="5">
        <v>1400</v>
      </c>
      <c r="G18" s="5">
        <f t="shared" si="0"/>
        <v>12940.919999999998</v>
      </c>
      <c r="H18" s="47">
        <v>2657.93</v>
      </c>
      <c r="I18" s="5">
        <f t="shared" si="1"/>
        <v>601.49424999999997</v>
      </c>
      <c r="J18" s="6">
        <f t="shared" si="2"/>
        <v>120900.34424999999</v>
      </c>
      <c r="K18" s="15">
        <f t="shared" si="3"/>
        <v>107959.42425</v>
      </c>
    </row>
    <row r="19" spans="1:14" ht="17.25" thickBot="1">
      <c r="A19" s="175" t="s">
        <v>128</v>
      </c>
      <c r="B19" s="179" t="s">
        <v>127</v>
      </c>
      <c r="C19" s="27">
        <v>1.9</v>
      </c>
      <c r="D19" s="99">
        <v>106948</v>
      </c>
      <c r="E19" s="5">
        <v>0</v>
      </c>
      <c r="F19" s="5">
        <v>1400</v>
      </c>
      <c r="G19" s="5">
        <f t="shared" si="0"/>
        <v>13045.732799999998</v>
      </c>
      <c r="H19" s="47">
        <v>2657.93</v>
      </c>
      <c r="I19" s="5">
        <f t="shared" si="1"/>
        <v>606.25831399999993</v>
      </c>
      <c r="J19" s="6">
        <f t="shared" si="2"/>
        <v>121857.921114</v>
      </c>
      <c r="K19" s="15">
        <f t="shared" si="3"/>
        <v>108812.188314</v>
      </c>
      <c r="L19" s="71"/>
      <c r="M19" s="71"/>
      <c r="N19" s="72"/>
    </row>
    <row r="20" spans="1:14" ht="17.25" thickBot="1">
      <c r="A20" s="175" t="s">
        <v>93</v>
      </c>
      <c r="B20" s="179" t="s">
        <v>129</v>
      </c>
      <c r="C20" s="27"/>
      <c r="D20" s="99">
        <v>102916</v>
      </c>
      <c r="E20" s="5">
        <v>0</v>
      </c>
      <c r="F20" s="5">
        <v>1400</v>
      </c>
      <c r="G20" s="5">
        <f t="shared" si="0"/>
        <v>12547.377599999998</v>
      </c>
      <c r="H20" s="47">
        <v>2657.93</v>
      </c>
      <c r="I20" s="5">
        <f>(D20-E20-F20+G20+H20)*0.5%</f>
        <v>583.60653799999989</v>
      </c>
      <c r="J20" s="6">
        <f>D20-E20-F20+G20+H20+I20</f>
        <v>117304.91413799998</v>
      </c>
      <c r="K20" s="15">
        <f>J20-G20</f>
        <v>104757.53653799999</v>
      </c>
      <c r="L20" s="71"/>
      <c r="M20" s="71"/>
      <c r="N20" s="72"/>
    </row>
    <row r="21" spans="1:14" ht="17.25" thickBot="1">
      <c r="A21" s="175" t="s">
        <v>138</v>
      </c>
      <c r="B21" s="179" t="s">
        <v>137</v>
      </c>
      <c r="C21" s="27">
        <v>12</v>
      </c>
      <c r="D21" s="99">
        <v>104477</v>
      </c>
      <c r="E21" s="5">
        <v>0</v>
      </c>
      <c r="F21" s="5">
        <v>1400</v>
      </c>
      <c r="G21" s="5">
        <f t="shared" si="0"/>
        <v>12740.3172</v>
      </c>
      <c r="H21" s="47">
        <v>2657.93</v>
      </c>
      <c r="I21" s="5">
        <f>(D21-E21-F21+G21+H21)*0.5%</f>
        <v>592.37623599999995</v>
      </c>
      <c r="J21" s="6">
        <f>D21-E21-F21+G21+H21+I21</f>
        <v>119067.62343599999</v>
      </c>
      <c r="K21" s="15">
        <f>J21-G21</f>
        <v>106327.30623599999</v>
      </c>
      <c r="L21" s="19"/>
      <c r="M21" s="71"/>
      <c r="N21" s="72"/>
    </row>
    <row r="22" spans="1:14" ht="17.25" thickBot="1">
      <c r="A22" s="175" t="s">
        <v>138</v>
      </c>
      <c r="B22" s="179" t="s">
        <v>139</v>
      </c>
      <c r="C22" s="27">
        <v>12</v>
      </c>
      <c r="D22" s="99">
        <v>104855</v>
      </c>
      <c r="E22" s="5">
        <v>0</v>
      </c>
      <c r="F22" s="5">
        <v>1400</v>
      </c>
      <c r="G22" s="5">
        <f t="shared" si="0"/>
        <v>12787.037999999999</v>
      </c>
      <c r="H22" s="47">
        <v>2657.93</v>
      </c>
      <c r="I22" s="5">
        <f>(D22-E22-F22+G22+H22)*0.5%</f>
        <v>594.49983999999995</v>
      </c>
      <c r="J22" s="6">
        <f>D22-E22-F22+G22+H22+I22</f>
        <v>119494.46784</v>
      </c>
      <c r="K22" s="15">
        <f>J22-G22</f>
        <v>106707.42984</v>
      </c>
      <c r="L22" s="71"/>
      <c r="M22" s="71"/>
      <c r="N22" s="72"/>
    </row>
    <row r="23" spans="1:14" ht="17.25" thickBot="1">
      <c r="A23" s="175" t="s">
        <v>138</v>
      </c>
      <c r="B23" s="179" t="s">
        <v>201</v>
      </c>
      <c r="C23" s="27">
        <v>10</v>
      </c>
      <c r="D23" s="99">
        <v>106152</v>
      </c>
      <c r="E23" s="5">
        <v>0</v>
      </c>
      <c r="F23" s="5">
        <v>1400</v>
      </c>
      <c r="G23" s="5">
        <f t="shared" si="0"/>
        <v>12947.347199999998</v>
      </c>
      <c r="H23" s="47">
        <v>2657.93</v>
      </c>
      <c r="I23" s="5">
        <f>(D23-E23-F23+G23+H23)*0.5%</f>
        <v>601.78638599999999</v>
      </c>
      <c r="J23" s="6">
        <f>D23-E23-F23+G23+H23+I23</f>
        <v>120959.063586</v>
      </c>
      <c r="K23" s="15">
        <f>J23-G23</f>
        <v>108011.716386</v>
      </c>
      <c r="L23" s="71"/>
      <c r="M23" s="71"/>
      <c r="N23" s="72"/>
    </row>
    <row r="24" spans="1:14" ht="17.25" thickBot="1">
      <c r="A24" s="176" t="s">
        <v>106</v>
      </c>
      <c r="B24" s="179" t="s">
        <v>107</v>
      </c>
      <c r="C24" s="27">
        <v>3</v>
      </c>
      <c r="D24" s="99">
        <v>104361</v>
      </c>
      <c r="E24" s="5">
        <v>0</v>
      </c>
      <c r="F24" s="5">
        <v>1400</v>
      </c>
      <c r="G24" s="5">
        <f t="shared" si="0"/>
        <v>12725.979599999999</v>
      </c>
      <c r="H24" s="47">
        <v>2657.93</v>
      </c>
      <c r="I24" s="5">
        <f t="shared" si="1"/>
        <v>591.72454799999991</v>
      </c>
      <c r="J24" s="6">
        <f t="shared" si="2"/>
        <v>118936.63414799998</v>
      </c>
      <c r="K24" s="15">
        <f t="shared" si="3"/>
        <v>106210.65454799999</v>
      </c>
      <c r="L24" s="71"/>
      <c r="M24" s="71"/>
      <c r="N24" s="72"/>
    </row>
    <row r="25" spans="1:14" ht="17.25" thickBot="1">
      <c r="A25" s="176" t="s">
        <v>109</v>
      </c>
      <c r="B25" s="179" t="s">
        <v>118</v>
      </c>
      <c r="C25" s="27">
        <v>8</v>
      </c>
      <c r="D25" s="99">
        <v>108391</v>
      </c>
      <c r="E25" s="5">
        <v>0</v>
      </c>
      <c r="F25" s="5">
        <v>1400</v>
      </c>
      <c r="G25" s="5">
        <f t="shared" si="0"/>
        <v>13224.087599999999</v>
      </c>
      <c r="H25" s="47">
        <v>2657.93</v>
      </c>
      <c r="I25" s="5">
        <f t="shared" si="1"/>
        <v>614.36508800000001</v>
      </c>
      <c r="J25" s="6">
        <f t="shared" si="2"/>
        <v>123487.382688</v>
      </c>
      <c r="K25" s="15">
        <f t="shared" si="3"/>
        <v>110263.295088</v>
      </c>
      <c r="L25" s="71"/>
      <c r="M25" s="71"/>
      <c r="N25" s="72"/>
    </row>
    <row r="26" spans="1:14" ht="17.25" thickBot="1">
      <c r="A26" s="176" t="s">
        <v>109</v>
      </c>
      <c r="B26" s="179" t="s">
        <v>136</v>
      </c>
      <c r="C26" s="27"/>
      <c r="D26" s="99">
        <v>104112</v>
      </c>
      <c r="E26" s="5">
        <v>0</v>
      </c>
      <c r="F26" s="5">
        <v>1400</v>
      </c>
      <c r="G26" s="5">
        <f t="shared" si="0"/>
        <v>12695.203199999998</v>
      </c>
      <c r="H26" s="47">
        <v>2657.93</v>
      </c>
      <c r="I26" s="5">
        <f>(D26-E26-F26+G26+H26)*0.5%</f>
        <v>590.32566599999996</v>
      </c>
      <c r="J26" s="6">
        <f>D26-E26-F26+G26+H26+I26</f>
        <v>118655.458866</v>
      </c>
      <c r="K26" s="15">
        <f>J26-G26</f>
        <v>105960.255666</v>
      </c>
      <c r="L26" s="71"/>
      <c r="M26" s="71"/>
      <c r="N26" s="72"/>
    </row>
    <row r="27" spans="1:14" ht="17.25" thickBot="1">
      <c r="A27" s="176" t="s">
        <v>130</v>
      </c>
      <c r="B27" s="179" t="s">
        <v>132</v>
      </c>
      <c r="C27" s="27" t="s">
        <v>133</v>
      </c>
      <c r="D27" s="99">
        <v>103966</v>
      </c>
      <c r="E27" s="5">
        <v>0</v>
      </c>
      <c r="F27" s="5">
        <v>1400</v>
      </c>
      <c r="G27" s="5">
        <f t="shared" si="0"/>
        <v>12677.157599999999</v>
      </c>
      <c r="H27" s="47">
        <v>2657.93</v>
      </c>
      <c r="I27" s="5">
        <f t="shared" si="1"/>
        <v>589.50543800000003</v>
      </c>
      <c r="J27" s="6">
        <f t="shared" si="2"/>
        <v>118490.59303799999</v>
      </c>
      <c r="K27" s="15">
        <f t="shared" si="3"/>
        <v>105813.43543799999</v>
      </c>
      <c r="L27" s="71"/>
      <c r="M27" s="71"/>
      <c r="N27" s="72"/>
    </row>
    <row r="28" spans="1:14" ht="13.5" thickBot="1">
      <c r="A28" s="175" t="s">
        <v>2</v>
      </c>
      <c r="B28" s="179" t="s">
        <v>96</v>
      </c>
      <c r="C28" s="27" t="s">
        <v>31</v>
      </c>
      <c r="D28" s="99">
        <v>95305</v>
      </c>
      <c r="E28" s="5">
        <v>0</v>
      </c>
      <c r="F28" s="5">
        <v>0</v>
      </c>
      <c r="G28" s="5">
        <f t="shared" si="0"/>
        <v>11779.697999999999</v>
      </c>
      <c r="H28" s="47">
        <v>2657.93</v>
      </c>
      <c r="I28" s="5">
        <f>(D28-E28-F28+G28+H28)*0.5%</f>
        <v>548.71313999999995</v>
      </c>
      <c r="J28" s="6">
        <f>D28-E28-F28+G28+H28+I28</f>
        <v>110291.34114</v>
      </c>
      <c r="K28" s="15">
        <f>J28-G28</f>
        <v>98511.64314</v>
      </c>
    </row>
    <row r="29" spans="1:14" ht="13.5" thickBot="1">
      <c r="A29" s="177" t="s">
        <v>2</v>
      </c>
      <c r="B29" s="180" t="s">
        <v>97</v>
      </c>
      <c r="C29" s="28" t="s">
        <v>31</v>
      </c>
      <c r="D29" s="102">
        <v>95305</v>
      </c>
      <c r="E29" s="22">
        <v>0</v>
      </c>
      <c r="F29" s="22">
        <v>0</v>
      </c>
      <c r="G29" s="22">
        <f t="shared" si="0"/>
        <v>11779.697999999999</v>
      </c>
      <c r="H29" s="47">
        <v>2657.93</v>
      </c>
      <c r="I29" s="22">
        <f>(D29-E29-F29+G29+H29)*0.5%</f>
        <v>548.71313999999995</v>
      </c>
      <c r="J29" s="32">
        <f>D29-E29-F29+G29+H29+I29</f>
        <v>110291.34114</v>
      </c>
      <c r="K29" s="23">
        <f>J29-G29</f>
        <v>98511.64314</v>
      </c>
    </row>
    <row r="30" spans="1:14" ht="13.5" thickBot="1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28" t="s">
        <v>25</v>
      </c>
      <c r="B31" s="229"/>
      <c r="C31" s="229"/>
      <c r="D31" s="229"/>
      <c r="E31" s="229"/>
      <c r="F31" s="229"/>
      <c r="G31" s="229"/>
      <c r="H31" s="229"/>
      <c r="I31" s="229"/>
      <c r="J31" s="229"/>
      <c r="K31" s="108"/>
    </row>
    <row r="32" spans="1:14" ht="13.5" customHeight="1" thickBot="1">
      <c r="A32" s="232" t="s">
        <v>15</v>
      </c>
      <c r="B32" s="233"/>
      <c r="C32" s="172" t="s">
        <v>8</v>
      </c>
      <c r="D32" s="42" t="s">
        <v>0</v>
      </c>
      <c r="E32" s="42" t="s">
        <v>76</v>
      </c>
      <c r="F32" s="42" t="s">
        <v>16</v>
      </c>
      <c r="G32" s="42" t="s">
        <v>146</v>
      </c>
      <c r="H32" s="42" t="s">
        <v>18</v>
      </c>
      <c r="I32" s="42" t="s">
        <v>17</v>
      </c>
      <c r="J32" s="43" t="s">
        <v>1</v>
      </c>
      <c r="K32" s="193" t="s">
        <v>75</v>
      </c>
      <c r="L32" s="208" t="s">
        <v>172</v>
      </c>
      <c r="M32" s="209"/>
      <c r="N32" s="210"/>
    </row>
    <row r="33" spans="1:14" ht="13.5" customHeight="1" thickBot="1">
      <c r="A33" s="174" t="s">
        <v>7</v>
      </c>
      <c r="B33" s="178" t="s">
        <v>26</v>
      </c>
      <c r="C33" s="46">
        <v>0.9</v>
      </c>
      <c r="D33" s="111">
        <v>105985</v>
      </c>
      <c r="E33" s="47">
        <v>4000</v>
      </c>
      <c r="F33" s="47">
        <v>1400</v>
      </c>
      <c r="G33" s="47">
        <f>(D33-E33-F33)*12.36%</f>
        <v>12432.305999999999</v>
      </c>
      <c r="H33" s="47">
        <v>2657.93</v>
      </c>
      <c r="I33" s="47">
        <f t="shared" ref="I33:I56" si="4">(D33-E33-F33+G33+H33)*0.5%</f>
        <v>578.37617999999998</v>
      </c>
      <c r="J33" s="48">
        <f t="shared" ref="J33:J56" si="5">D33-E33-F33+G33+H33+I33</f>
        <v>116253.61218</v>
      </c>
      <c r="K33" s="49">
        <f t="shared" ref="K33:K56" si="6">J33-G33</f>
        <v>103821.30618</v>
      </c>
      <c r="L33" s="211"/>
      <c r="M33" s="212"/>
      <c r="N33" s="213"/>
    </row>
    <row r="34" spans="1:14" ht="17.25" thickBot="1">
      <c r="A34" s="175" t="s">
        <v>141</v>
      </c>
      <c r="B34" s="179" t="s">
        <v>140</v>
      </c>
      <c r="C34" s="27">
        <v>1</v>
      </c>
      <c r="D34" s="99">
        <v>102701</v>
      </c>
      <c r="E34" s="5">
        <v>0</v>
      </c>
      <c r="F34" s="5">
        <v>1400</v>
      </c>
      <c r="G34" s="5">
        <f t="shared" ref="G34:G56" si="7">(D34-E34-F34)*12.36%</f>
        <v>12520.803599999999</v>
      </c>
      <c r="H34" s="47">
        <v>2657.93</v>
      </c>
      <c r="I34" s="5">
        <f>(D34-E34-F34+G34+H34)*0.5%</f>
        <v>582.39866799999993</v>
      </c>
      <c r="J34" s="6">
        <f>D34-E34-F34+G34+H34+I34</f>
        <v>117062.13226799999</v>
      </c>
      <c r="K34" s="15">
        <f>J34-G34</f>
        <v>104541.32866799999</v>
      </c>
      <c r="L34" s="64" t="s">
        <v>173</v>
      </c>
      <c r="M34" s="65"/>
      <c r="N34" s="142">
        <v>300</v>
      </c>
    </row>
    <row r="35" spans="1:14" ht="17.25" thickBot="1">
      <c r="A35" s="175" t="s">
        <v>144</v>
      </c>
      <c r="B35" s="179" t="s">
        <v>142</v>
      </c>
      <c r="C35" s="27">
        <v>1.2</v>
      </c>
      <c r="D35" s="99">
        <v>101954</v>
      </c>
      <c r="E35" s="99">
        <v>0</v>
      </c>
      <c r="F35" s="5">
        <v>1400</v>
      </c>
      <c r="G35" s="5">
        <f t="shared" si="7"/>
        <v>12428.474399999999</v>
      </c>
      <c r="H35" s="47">
        <v>2657.93</v>
      </c>
      <c r="I35" s="99">
        <f>(D35-E35-F35+G35+H35)*0.5%</f>
        <v>578.20202200000006</v>
      </c>
      <c r="J35" s="113">
        <f>D35-E35-F35+G35+H35+I35</f>
        <v>116218.606422</v>
      </c>
      <c r="K35" s="114">
        <f>J35-G35</f>
        <v>103790.13202200001</v>
      </c>
      <c r="L35" s="66" t="s">
        <v>174</v>
      </c>
      <c r="M35" s="67"/>
      <c r="N35" s="143">
        <v>400</v>
      </c>
    </row>
    <row r="36" spans="1:14" ht="17.25" thickBot="1">
      <c r="A36" s="181" t="s">
        <v>6</v>
      </c>
      <c r="B36" s="161" t="s">
        <v>12</v>
      </c>
      <c r="C36" s="27">
        <v>8</v>
      </c>
      <c r="D36" s="99">
        <v>101457</v>
      </c>
      <c r="E36" s="5">
        <v>0</v>
      </c>
      <c r="F36" s="5">
        <v>1400</v>
      </c>
      <c r="G36" s="5">
        <f t="shared" si="7"/>
        <v>12367.045199999999</v>
      </c>
      <c r="H36" s="47">
        <v>2657.93</v>
      </c>
      <c r="I36" s="5">
        <f t="shared" si="4"/>
        <v>575.40987599999994</v>
      </c>
      <c r="J36" s="6">
        <f t="shared" si="5"/>
        <v>115657.38507599999</v>
      </c>
      <c r="K36" s="15">
        <f t="shared" si="6"/>
        <v>103290.339876</v>
      </c>
      <c r="L36" s="66" t="s">
        <v>175</v>
      </c>
      <c r="M36" s="67"/>
      <c r="N36" s="143">
        <v>500</v>
      </c>
    </row>
    <row r="37" spans="1:14" ht="17.25" thickBot="1">
      <c r="A37" s="181" t="s">
        <v>6</v>
      </c>
      <c r="B37" s="161" t="s">
        <v>145</v>
      </c>
      <c r="C37" s="27">
        <v>8</v>
      </c>
      <c r="D37" s="99">
        <v>102950</v>
      </c>
      <c r="E37" s="5">
        <v>0</v>
      </c>
      <c r="F37" s="5">
        <v>1400</v>
      </c>
      <c r="G37" s="5">
        <f t="shared" si="7"/>
        <v>12551.579999999998</v>
      </c>
      <c r="H37" s="47">
        <v>2657.93</v>
      </c>
      <c r="I37" s="5">
        <f t="shared" si="4"/>
        <v>583.79755</v>
      </c>
      <c r="J37" s="6">
        <f t="shared" si="5"/>
        <v>117343.30755</v>
      </c>
      <c r="K37" s="15">
        <f t="shared" si="6"/>
        <v>104791.72755</v>
      </c>
      <c r="L37" s="66" t="s">
        <v>176</v>
      </c>
      <c r="M37" s="67"/>
      <c r="N37" s="143">
        <v>600</v>
      </c>
    </row>
    <row r="38" spans="1:14" ht="17.25" thickBot="1">
      <c r="A38" s="181" t="s">
        <v>27</v>
      </c>
      <c r="B38" s="161" t="s">
        <v>28</v>
      </c>
      <c r="C38" s="27">
        <v>8</v>
      </c>
      <c r="D38" s="99">
        <v>98761</v>
      </c>
      <c r="E38" s="5">
        <v>0</v>
      </c>
      <c r="F38" s="5">
        <v>1400</v>
      </c>
      <c r="G38" s="5">
        <f t="shared" si="7"/>
        <v>12033.819599999999</v>
      </c>
      <c r="H38" s="47">
        <v>2657.93</v>
      </c>
      <c r="I38" s="5">
        <f t="shared" si="4"/>
        <v>560.26374799999996</v>
      </c>
      <c r="J38" s="6">
        <f t="shared" si="5"/>
        <v>112613.01334799999</v>
      </c>
      <c r="K38" s="15">
        <f t="shared" si="6"/>
        <v>100579.19374799999</v>
      </c>
      <c r="L38" s="66" t="s">
        <v>177</v>
      </c>
      <c r="M38" s="67"/>
      <c r="N38" s="143">
        <v>700</v>
      </c>
    </row>
    <row r="39" spans="1:14" ht="17.25" thickBot="1">
      <c r="A39" s="181" t="s">
        <v>27</v>
      </c>
      <c r="B39" s="161" t="s">
        <v>117</v>
      </c>
      <c r="C39" s="27">
        <v>18</v>
      </c>
      <c r="D39" s="99">
        <v>99965</v>
      </c>
      <c r="E39" s="5">
        <v>0</v>
      </c>
      <c r="F39" s="5">
        <v>1400</v>
      </c>
      <c r="G39" s="5">
        <f t="shared" si="7"/>
        <v>12182.633999999998</v>
      </c>
      <c r="H39" s="47">
        <v>2657.93</v>
      </c>
      <c r="I39" s="5">
        <f t="shared" si="4"/>
        <v>567.02781999999991</v>
      </c>
      <c r="J39" s="6">
        <f t="shared" si="5"/>
        <v>113972.59181999999</v>
      </c>
      <c r="K39" s="15">
        <f t="shared" si="6"/>
        <v>101789.95781999998</v>
      </c>
      <c r="L39" s="66" t="s">
        <v>178</v>
      </c>
      <c r="M39" s="67"/>
      <c r="N39" s="143">
        <v>750</v>
      </c>
    </row>
    <row r="40" spans="1:14" ht="17.25" thickBot="1">
      <c r="A40" s="181" t="s">
        <v>10</v>
      </c>
      <c r="B40" s="161" t="s">
        <v>9</v>
      </c>
      <c r="C40" s="27">
        <v>1.2</v>
      </c>
      <c r="D40" s="99">
        <v>102232</v>
      </c>
      <c r="E40" s="5">
        <v>0</v>
      </c>
      <c r="F40" s="5">
        <v>1400</v>
      </c>
      <c r="G40" s="5">
        <f t="shared" si="7"/>
        <v>12462.8352</v>
      </c>
      <c r="H40" s="47">
        <v>2657.93</v>
      </c>
      <c r="I40" s="5">
        <f t="shared" si="4"/>
        <v>579.76382599999999</v>
      </c>
      <c r="J40" s="6">
        <f t="shared" si="5"/>
        <v>116532.52902599999</v>
      </c>
      <c r="K40" s="15">
        <f t="shared" si="6"/>
        <v>104069.69382599999</v>
      </c>
      <c r="L40" s="144" t="s">
        <v>179</v>
      </c>
      <c r="M40" s="83"/>
      <c r="N40" s="145">
        <v>800</v>
      </c>
    </row>
    <row r="41" spans="1:14" ht="17.25" thickBot="1">
      <c r="A41" s="181" t="s">
        <v>79</v>
      </c>
      <c r="B41" s="161" t="s">
        <v>77</v>
      </c>
      <c r="C41" s="27">
        <v>0.35</v>
      </c>
      <c r="D41" s="99">
        <v>107467</v>
      </c>
      <c r="E41" s="5">
        <v>0</v>
      </c>
      <c r="F41" s="5">
        <v>1400</v>
      </c>
      <c r="G41" s="5">
        <f t="shared" si="7"/>
        <v>13109.881199999998</v>
      </c>
      <c r="H41" s="47">
        <v>2657.93</v>
      </c>
      <c r="I41" s="5">
        <f t="shared" si="4"/>
        <v>609.17405599999995</v>
      </c>
      <c r="J41" s="6">
        <f t="shared" si="5"/>
        <v>122443.985256</v>
      </c>
      <c r="K41" s="15">
        <f t="shared" si="6"/>
        <v>109334.104056</v>
      </c>
      <c r="M41" s="71"/>
    </row>
    <row r="42" spans="1:14" ht="13.5" thickBot="1">
      <c r="A42" s="181" t="s">
        <v>80</v>
      </c>
      <c r="B42" s="179" t="s">
        <v>78</v>
      </c>
      <c r="C42" s="27">
        <v>0.12</v>
      </c>
      <c r="D42" s="99">
        <v>108263</v>
      </c>
      <c r="E42" s="5">
        <v>2000</v>
      </c>
      <c r="F42" s="5">
        <v>1400</v>
      </c>
      <c r="G42" s="5">
        <f t="shared" si="7"/>
        <v>12961.066799999999</v>
      </c>
      <c r="H42" s="47">
        <v>2657.93</v>
      </c>
      <c r="I42" s="5">
        <f t="shared" si="4"/>
        <v>602.40998400000001</v>
      </c>
      <c r="J42" s="6">
        <f t="shared" si="5"/>
        <v>121084.40678399999</v>
      </c>
      <c r="K42" s="15">
        <f t="shared" si="6"/>
        <v>108123.33998399999</v>
      </c>
    </row>
    <row r="43" spans="1:14" ht="17.25" thickBot="1">
      <c r="A43" s="181" t="s">
        <v>11</v>
      </c>
      <c r="B43" s="161" t="s">
        <v>155</v>
      </c>
      <c r="C43" s="27">
        <v>0.28000000000000003</v>
      </c>
      <c r="D43" s="99">
        <v>103687</v>
      </c>
      <c r="E43" s="5">
        <v>0</v>
      </c>
      <c r="F43" s="5">
        <v>1400</v>
      </c>
      <c r="G43" s="5">
        <f t="shared" si="7"/>
        <v>12642.673199999999</v>
      </c>
      <c r="H43" s="47">
        <v>2657.93</v>
      </c>
      <c r="I43" s="5">
        <f t="shared" si="4"/>
        <v>587.93801599999995</v>
      </c>
      <c r="J43" s="6">
        <f t="shared" si="5"/>
        <v>118175.541216</v>
      </c>
      <c r="K43" s="15">
        <f t="shared" si="6"/>
        <v>105532.86801599999</v>
      </c>
      <c r="L43" s="71"/>
      <c r="N43" s="72"/>
    </row>
    <row r="44" spans="1:14" ht="17.25" thickBot="1">
      <c r="A44" s="181" t="s">
        <v>11</v>
      </c>
      <c r="B44" s="161" t="s">
        <v>154</v>
      </c>
      <c r="C44" s="27">
        <v>0.22</v>
      </c>
      <c r="D44" s="99">
        <v>103886</v>
      </c>
      <c r="E44" s="5">
        <v>0</v>
      </c>
      <c r="F44" s="5">
        <v>1400</v>
      </c>
      <c r="G44" s="5">
        <f>(D44-E44-F44)*12.36%</f>
        <v>12667.2696</v>
      </c>
      <c r="H44" s="47">
        <v>2657.93</v>
      </c>
      <c r="I44" s="5">
        <f>(D44-E44-F44+G44+H44)*0.5%</f>
        <v>589.05599799999993</v>
      </c>
      <c r="J44" s="6">
        <f>D44-E44-F44+G44+H44+I44</f>
        <v>118400.25559799999</v>
      </c>
      <c r="K44" s="15">
        <f>J44-G44</f>
        <v>105732.98599799999</v>
      </c>
      <c r="L44" s="71"/>
      <c r="N44" s="72"/>
    </row>
    <row r="45" spans="1:14" ht="17.25" thickBot="1">
      <c r="A45" s="181" t="s">
        <v>125</v>
      </c>
      <c r="B45" s="161" t="s">
        <v>126</v>
      </c>
      <c r="C45" s="27">
        <v>0.3</v>
      </c>
      <c r="D45" s="99">
        <v>101855</v>
      </c>
      <c r="E45" s="5">
        <v>0</v>
      </c>
      <c r="F45" s="5">
        <v>1400</v>
      </c>
      <c r="G45" s="5">
        <f t="shared" si="7"/>
        <v>12416.237999999999</v>
      </c>
      <c r="H45" s="47">
        <v>2657.93</v>
      </c>
      <c r="I45" s="5">
        <f t="shared" si="4"/>
        <v>577.64584000000002</v>
      </c>
      <c r="J45" s="6">
        <f t="shared" si="5"/>
        <v>116106.81383999999</v>
      </c>
      <c r="K45" s="15">
        <f t="shared" si="6"/>
        <v>103690.57583999999</v>
      </c>
      <c r="M45" s="71"/>
    </row>
    <row r="46" spans="1:14" ht="13.5" thickBot="1">
      <c r="A46" s="181" t="s">
        <v>37</v>
      </c>
      <c r="B46" s="161" t="s">
        <v>38</v>
      </c>
      <c r="C46" s="27">
        <v>0.43</v>
      </c>
      <c r="D46" s="99">
        <v>108921</v>
      </c>
      <c r="E46" s="5">
        <v>0</v>
      </c>
      <c r="F46" s="5">
        <v>1400</v>
      </c>
      <c r="G46" s="5">
        <f t="shared" si="7"/>
        <v>13289.595599999999</v>
      </c>
      <c r="H46" s="47">
        <v>2657.93</v>
      </c>
      <c r="I46" s="5">
        <f t="shared" si="4"/>
        <v>617.34262799999999</v>
      </c>
      <c r="J46" s="6">
        <f t="shared" si="5"/>
        <v>124085.86822799999</v>
      </c>
      <c r="K46" s="15">
        <f t="shared" si="6"/>
        <v>110796.27262799999</v>
      </c>
    </row>
    <row r="47" spans="1:14" ht="14.25" thickBot="1">
      <c r="A47" s="181" t="s">
        <v>37</v>
      </c>
      <c r="B47" s="161" t="s">
        <v>39</v>
      </c>
      <c r="C47" s="27">
        <v>0.33</v>
      </c>
      <c r="D47" s="99">
        <v>110461</v>
      </c>
      <c r="E47" s="5">
        <v>0</v>
      </c>
      <c r="F47" s="5">
        <v>1400</v>
      </c>
      <c r="G47" s="5">
        <f t="shared" si="7"/>
        <v>13479.939599999998</v>
      </c>
      <c r="H47" s="47">
        <v>2657.93</v>
      </c>
      <c r="I47" s="5">
        <f t="shared" si="4"/>
        <v>625.99434799999995</v>
      </c>
      <c r="J47" s="6">
        <f t="shared" si="5"/>
        <v>125824.86394799998</v>
      </c>
      <c r="K47" s="15">
        <f t="shared" si="6"/>
        <v>112344.92434799999</v>
      </c>
      <c r="L47" s="57" t="s">
        <v>84</v>
      </c>
    </row>
    <row r="48" spans="1:14" ht="13.5" thickBot="1">
      <c r="A48" s="181" t="s">
        <v>37</v>
      </c>
      <c r="B48" s="161" t="s">
        <v>123</v>
      </c>
      <c r="C48" s="27">
        <v>0.22</v>
      </c>
      <c r="D48" s="99">
        <v>110418</v>
      </c>
      <c r="E48" s="5">
        <v>0</v>
      </c>
      <c r="F48" s="5">
        <v>1400</v>
      </c>
      <c r="G48" s="5">
        <f t="shared" si="7"/>
        <v>13474.624799999998</v>
      </c>
      <c r="H48" s="47">
        <v>2657.93</v>
      </c>
      <c r="I48" s="5">
        <f t="shared" si="4"/>
        <v>625.75277399999993</v>
      </c>
      <c r="J48" s="6">
        <f t="shared" si="5"/>
        <v>125776.30757399998</v>
      </c>
      <c r="K48" s="15">
        <f t="shared" si="6"/>
        <v>112301.68277399999</v>
      </c>
    </row>
    <row r="49" spans="1:14" ht="13.5" thickBot="1">
      <c r="A49" s="181" t="s">
        <v>37</v>
      </c>
      <c r="B49" s="179" t="s">
        <v>119</v>
      </c>
      <c r="C49" s="27"/>
      <c r="D49" s="99">
        <v>105009</v>
      </c>
      <c r="E49" s="5">
        <v>0</v>
      </c>
      <c r="F49" s="5">
        <v>1400</v>
      </c>
      <c r="G49" s="5">
        <f t="shared" si="7"/>
        <v>12806.072399999999</v>
      </c>
      <c r="H49" s="47">
        <v>2657.93</v>
      </c>
      <c r="I49" s="5">
        <f t="shared" si="4"/>
        <v>595.36501199999998</v>
      </c>
      <c r="J49" s="6">
        <f t="shared" si="5"/>
        <v>119668.36741199999</v>
      </c>
      <c r="K49" s="15">
        <f t="shared" si="6"/>
        <v>106862.29501199999</v>
      </c>
    </row>
    <row r="50" spans="1:14" ht="13.5" thickBot="1">
      <c r="A50" s="181" t="s">
        <v>37</v>
      </c>
      <c r="B50" s="179" t="s">
        <v>150</v>
      </c>
      <c r="C50" s="27"/>
      <c r="D50" s="99">
        <v>108611</v>
      </c>
      <c r="E50" s="5">
        <v>0</v>
      </c>
      <c r="F50" s="5">
        <v>1400</v>
      </c>
      <c r="G50" s="5">
        <f>(D50-E50-F50)*12.36%</f>
        <v>13251.279599999998</v>
      </c>
      <c r="H50" s="47">
        <v>2657.93</v>
      </c>
      <c r="I50" s="5">
        <f>(D50-E50-F50+G50+H50)*0.5%</f>
        <v>615.60104799999999</v>
      </c>
      <c r="J50" s="6">
        <f>D50-E50-F50+G50+H50+I50</f>
        <v>123735.81064799998</v>
      </c>
      <c r="K50" s="15">
        <f>J50-G50</f>
        <v>110484.53104799999</v>
      </c>
    </row>
    <row r="51" spans="1:14" ht="13.5" thickBot="1">
      <c r="A51" s="175" t="s">
        <v>37</v>
      </c>
      <c r="B51" s="179" t="s">
        <v>143</v>
      </c>
      <c r="C51" s="27"/>
      <c r="D51" s="99">
        <v>104701</v>
      </c>
      <c r="E51" s="99">
        <v>0</v>
      </c>
      <c r="F51" s="5">
        <v>1400</v>
      </c>
      <c r="G51" s="5">
        <f t="shared" si="7"/>
        <v>12768.003599999998</v>
      </c>
      <c r="H51" s="47">
        <v>2657.93</v>
      </c>
      <c r="I51" s="99">
        <f>(D51-E51-F51+G51+H51)*0.5%</f>
        <v>593.63466799999992</v>
      </c>
      <c r="J51" s="113">
        <f>D51-E51-F51+G51+H51+I51</f>
        <v>119320.56826799999</v>
      </c>
      <c r="K51" s="114">
        <f>J51-G51</f>
        <v>106552.56466799999</v>
      </c>
    </row>
    <row r="52" spans="1:14" ht="13.5" thickBot="1">
      <c r="A52" s="181" t="s">
        <v>2</v>
      </c>
      <c r="B52" s="161" t="s">
        <v>3</v>
      </c>
      <c r="C52" s="27" t="s">
        <v>31</v>
      </c>
      <c r="D52" s="99">
        <v>96134</v>
      </c>
      <c r="E52" s="5">
        <v>0</v>
      </c>
      <c r="F52" s="5">
        <v>0</v>
      </c>
      <c r="G52" s="5">
        <f t="shared" si="7"/>
        <v>11882.162399999999</v>
      </c>
      <c r="H52" s="47">
        <v>2657.93</v>
      </c>
      <c r="I52" s="5">
        <f t="shared" si="4"/>
        <v>553.37046199999997</v>
      </c>
      <c r="J52" s="6">
        <f t="shared" si="5"/>
        <v>111227.462862</v>
      </c>
      <c r="K52" s="15">
        <f t="shared" si="6"/>
        <v>99345.300461999999</v>
      </c>
    </row>
    <row r="53" spans="1:14" ht="13.5" thickBot="1">
      <c r="A53" s="181" t="s">
        <v>2</v>
      </c>
      <c r="B53" s="161" t="s">
        <v>4</v>
      </c>
      <c r="C53" s="27" t="s">
        <v>31</v>
      </c>
      <c r="D53" s="99">
        <v>95487</v>
      </c>
      <c r="E53" s="5">
        <v>0</v>
      </c>
      <c r="F53" s="5">
        <v>0</v>
      </c>
      <c r="G53" s="5">
        <f t="shared" si="7"/>
        <v>11802.1932</v>
      </c>
      <c r="H53" s="47">
        <v>2657.93</v>
      </c>
      <c r="I53" s="5">
        <f t="shared" si="4"/>
        <v>549.73561599999994</v>
      </c>
      <c r="J53" s="6">
        <f t="shared" si="5"/>
        <v>110496.85881599999</v>
      </c>
      <c r="K53" s="15">
        <f t="shared" si="6"/>
        <v>98694.665615999998</v>
      </c>
    </row>
    <row r="54" spans="1:14" ht="13.5" thickBot="1">
      <c r="A54" s="175" t="s">
        <v>2</v>
      </c>
      <c r="B54" s="179" t="s">
        <v>14</v>
      </c>
      <c r="C54" s="27" t="s">
        <v>31</v>
      </c>
      <c r="D54" s="99">
        <v>98421</v>
      </c>
      <c r="E54" s="5">
        <v>0</v>
      </c>
      <c r="F54" s="5">
        <v>0</v>
      </c>
      <c r="G54" s="5">
        <f t="shared" si="7"/>
        <v>12164.835599999999</v>
      </c>
      <c r="H54" s="47">
        <v>2657.93</v>
      </c>
      <c r="I54" s="5">
        <f t="shared" si="4"/>
        <v>566.21882799999992</v>
      </c>
      <c r="J54" s="6">
        <f t="shared" si="5"/>
        <v>113809.98442799998</v>
      </c>
      <c r="K54" s="15">
        <f t="shared" si="6"/>
        <v>101645.14882799998</v>
      </c>
    </row>
    <row r="55" spans="1:14" ht="13.5" thickBot="1">
      <c r="A55" s="181" t="s">
        <v>2</v>
      </c>
      <c r="B55" s="161" t="s">
        <v>5</v>
      </c>
      <c r="C55" s="27" t="s">
        <v>31</v>
      </c>
      <c r="D55" s="99">
        <v>94283</v>
      </c>
      <c r="E55" s="5">
        <v>0</v>
      </c>
      <c r="F55" s="5">
        <v>0</v>
      </c>
      <c r="G55" s="5">
        <f t="shared" si="7"/>
        <v>11653.378799999999</v>
      </c>
      <c r="H55" s="47">
        <v>2657.93</v>
      </c>
      <c r="I55" s="5">
        <f t="shared" si="4"/>
        <v>542.97154399999999</v>
      </c>
      <c r="J55" s="6">
        <f t="shared" si="5"/>
        <v>109137.280344</v>
      </c>
      <c r="K55" s="15">
        <f t="shared" si="6"/>
        <v>97483.901543999993</v>
      </c>
    </row>
    <row r="56" spans="1:14" ht="13.5" thickBot="1">
      <c r="A56" s="182" t="s">
        <v>2</v>
      </c>
      <c r="B56" s="183" t="s">
        <v>32</v>
      </c>
      <c r="C56" s="28" t="s">
        <v>31</v>
      </c>
      <c r="D56" s="100">
        <v>99209</v>
      </c>
      <c r="E56" s="52">
        <v>0</v>
      </c>
      <c r="F56" s="52">
        <v>0</v>
      </c>
      <c r="G56" s="22">
        <f t="shared" si="7"/>
        <v>12262.232399999999</v>
      </c>
      <c r="H56" s="47">
        <v>2657.93</v>
      </c>
      <c r="I56" s="22">
        <f t="shared" si="4"/>
        <v>570.64581199999998</v>
      </c>
      <c r="J56" s="32">
        <f t="shared" si="5"/>
        <v>114699.80821199999</v>
      </c>
      <c r="K56" s="23">
        <f t="shared" si="6"/>
        <v>102437.575812</v>
      </c>
    </row>
    <row r="57" spans="1:14" ht="13.5" thickBot="1">
      <c r="B57" s="3"/>
      <c r="D57" s="7"/>
      <c r="E57" s="7"/>
      <c r="F57" s="7"/>
      <c r="G57" s="7"/>
      <c r="H57" s="7"/>
      <c r="I57" s="7"/>
      <c r="J57" s="8"/>
    </row>
    <row r="58" spans="1:14" ht="16.5" thickBot="1">
      <c r="A58" s="214" t="s">
        <v>29</v>
      </c>
      <c r="B58" s="234"/>
      <c r="C58" s="234"/>
      <c r="D58" s="234"/>
      <c r="E58" s="234"/>
      <c r="F58" s="234"/>
      <c r="G58" s="234"/>
      <c r="H58" s="234"/>
      <c r="I58" s="234"/>
      <c r="J58" s="235"/>
      <c r="K58" s="108"/>
    </row>
    <row r="59" spans="1:14" ht="13.5" thickBot="1">
      <c r="A59" s="206" t="s">
        <v>15</v>
      </c>
      <c r="B59" s="205"/>
      <c r="C59" s="42" t="s">
        <v>8</v>
      </c>
      <c r="D59" s="42" t="s">
        <v>0</v>
      </c>
      <c r="E59" s="42" t="s">
        <v>76</v>
      </c>
      <c r="F59" s="42" t="s">
        <v>16</v>
      </c>
      <c r="G59" s="42" t="s">
        <v>146</v>
      </c>
      <c r="H59" s="42" t="s">
        <v>18</v>
      </c>
      <c r="I59" s="42" t="s">
        <v>17</v>
      </c>
      <c r="J59" s="43" t="s">
        <v>1</v>
      </c>
      <c r="K59" s="193" t="s">
        <v>75</v>
      </c>
    </row>
    <row r="60" spans="1:14" ht="13.5" thickBot="1">
      <c r="A60" s="184" t="s">
        <v>34</v>
      </c>
      <c r="B60" s="116" t="s">
        <v>92</v>
      </c>
      <c r="C60" s="46">
        <v>0.92</v>
      </c>
      <c r="D60" s="118">
        <v>103845</v>
      </c>
      <c r="E60" s="119">
        <v>0</v>
      </c>
      <c r="F60" s="47">
        <v>1400</v>
      </c>
      <c r="G60" s="47">
        <f>(D60-E60-F60)*12.36%</f>
        <v>12662.201999999999</v>
      </c>
      <c r="H60" s="47">
        <v>2657.93</v>
      </c>
      <c r="I60" s="47">
        <f t="shared" ref="I60:I69" si="8">(D60-E60-F60+G60+H60)*0.5%</f>
        <v>588.82565999999997</v>
      </c>
      <c r="J60" s="48">
        <f t="shared" ref="J60:J69" si="9">D60-E60-F60+G60+H60+I60</f>
        <v>118353.95766</v>
      </c>
      <c r="K60" s="49">
        <f t="shared" ref="K60:K69" si="10">J60-G60</f>
        <v>105691.75566</v>
      </c>
      <c r="M60" s="131"/>
      <c r="N60" s="173"/>
    </row>
    <row r="61" spans="1:14" ht="13.5" thickBot="1">
      <c r="A61" s="185" t="s">
        <v>34</v>
      </c>
      <c r="B61" s="24" t="s">
        <v>91</v>
      </c>
      <c r="C61" s="27">
        <v>2</v>
      </c>
      <c r="D61" s="104">
        <v>103845</v>
      </c>
      <c r="E61" s="17">
        <v>0</v>
      </c>
      <c r="F61" s="5">
        <v>1400</v>
      </c>
      <c r="G61" s="5">
        <f t="shared" ref="G61:G69" si="11">(D61-E61-F61)*12.36%</f>
        <v>12662.201999999999</v>
      </c>
      <c r="H61" s="47">
        <v>2657.93</v>
      </c>
      <c r="I61" s="5">
        <f t="shared" si="8"/>
        <v>588.82565999999997</v>
      </c>
      <c r="J61" s="6">
        <f t="shared" si="9"/>
        <v>118353.95766</v>
      </c>
      <c r="K61" s="15">
        <f t="shared" si="10"/>
        <v>105691.75566</v>
      </c>
      <c r="M61" s="131"/>
      <c r="N61" s="173"/>
    </row>
    <row r="62" spans="1:14" ht="13.5" thickBot="1">
      <c r="A62" s="185" t="s">
        <v>34</v>
      </c>
      <c r="B62" s="24" t="s">
        <v>163</v>
      </c>
      <c r="C62" s="27">
        <v>2</v>
      </c>
      <c r="D62" s="104">
        <v>104343</v>
      </c>
      <c r="E62" s="17">
        <v>0</v>
      </c>
      <c r="F62" s="5">
        <v>1400</v>
      </c>
      <c r="G62" s="5">
        <f t="shared" si="11"/>
        <v>12723.754799999999</v>
      </c>
      <c r="H62" s="47">
        <v>2657.93</v>
      </c>
      <c r="I62" s="5">
        <f>(D62-E62-F62+G62+H62)*0.5%</f>
        <v>591.623424</v>
      </c>
      <c r="J62" s="6">
        <f>D62-E62-F62+G62+H62+I62</f>
        <v>118916.30822399999</v>
      </c>
      <c r="K62" s="15">
        <f>J62-G62</f>
        <v>106192.553424</v>
      </c>
      <c r="M62" s="131"/>
      <c r="N62" s="173"/>
    </row>
    <row r="63" spans="1:14" ht="13.5" thickBot="1">
      <c r="A63" s="186" t="s">
        <v>83</v>
      </c>
      <c r="B63" s="24" t="s">
        <v>13</v>
      </c>
      <c r="C63" s="27">
        <v>4.2</v>
      </c>
      <c r="D63" s="104">
        <v>103944</v>
      </c>
      <c r="E63" s="17">
        <v>0</v>
      </c>
      <c r="F63" s="5">
        <v>1400</v>
      </c>
      <c r="G63" s="5">
        <f t="shared" si="11"/>
        <v>12674.438399999999</v>
      </c>
      <c r="H63" s="47">
        <v>2657.93</v>
      </c>
      <c r="I63" s="5">
        <f t="shared" si="8"/>
        <v>589.38184200000001</v>
      </c>
      <c r="J63" s="6">
        <f t="shared" si="9"/>
        <v>118465.75024199999</v>
      </c>
      <c r="K63" s="15">
        <f t="shared" si="10"/>
        <v>105791.311842</v>
      </c>
      <c r="M63" s="131"/>
      <c r="N63" s="173"/>
    </row>
    <row r="64" spans="1:14" ht="13.5" thickBot="1">
      <c r="A64" s="186" t="s">
        <v>41</v>
      </c>
      <c r="B64" s="24" t="s">
        <v>40</v>
      </c>
      <c r="C64" s="27">
        <v>6.5</v>
      </c>
      <c r="D64" s="104">
        <v>107328</v>
      </c>
      <c r="E64" s="17">
        <v>0</v>
      </c>
      <c r="F64" s="5">
        <v>1400</v>
      </c>
      <c r="G64" s="5">
        <f t="shared" si="11"/>
        <v>13092.700799999999</v>
      </c>
      <c r="H64" s="47">
        <v>2657.93</v>
      </c>
      <c r="I64" s="5">
        <f t="shared" si="8"/>
        <v>608.39315399999998</v>
      </c>
      <c r="J64" s="6">
        <f t="shared" si="9"/>
        <v>122287.02395399999</v>
      </c>
      <c r="K64" s="15">
        <f t="shared" si="10"/>
        <v>109194.32315399998</v>
      </c>
      <c r="M64" s="131"/>
      <c r="N64" s="173"/>
    </row>
    <row r="65" spans="1:14" ht="13.5" thickBot="1">
      <c r="A65" s="186" t="s">
        <v>89</v>
      </c>
      <c r="B65" s="24" t="s">
        <v>88</v>
      </c>
      <c r="C65" s="27">
        <v>30</v>
      </c>
      <c r="D65" s="104">
        <v>111262</v>
      </c>
      <c r="E65" s="17">
        <v>0</v>
      </c>
      <c r="F65" s="5">
        <v>1400</v>
      </c>
      <c r="G65" s="5">
        <f t="shared" si="11"/>
        <v>13578.943199999998</v>
      </c>
      <c r="H65" s="47">
        <v>2657.93</v>
      </c>
      <c r="I65" s="5">
        <f t="shared" si="8"/>
        <v>630.4943659999999</v>
      </c>
      <c r="J65" s="6">
        <f t="shared" si="9"/>
        <v>126729.36756599999</v>
      </c>
      <c r="K65" s="15">
        <f t="shared" si="10"/>
        <v>113150.42436599999</v>
      </c>
      <c r="L65" s="68"/>
      <c r="M65" s="131"/>
      <c r="N65" s="173"/>
    </row>
    <row r="66" spans="1:14" ht="13.5" thickBot="1">
      <c r="A66" s="186" t="s">
        <v>82</v>
      </c>
      <c r="B66" s="24" t="s">
        <v>81</v>
      </c>
      <c r="C66" s="27">
        <v>50</v>
      </c>
      <c r="D66" s="104">
        <v>111560</v>
      </c>
      <c r="E66" s="17">
        <v>0</v>
      </c>
      <c r="F66" s="5">
        <v>1400</v>
      </c>
      <c r="G66" s="5">
        <f t="shared" si="11"/>
        <v>13615.775999999998</v>
      </c>
      <c r="H66" s="47">
        <v>2657.93</v>
      </c>
      <c r="I66" s="5">
        <f t="shared" si="8"/>
        <v>632.16852999999992</v>
      </c>
      <c r="J66" s="6">
        <f t="shared" si="9"/>
        <v>127065.87452999999</v>
      </c>
      <c r="K66" s="15">
        <f t="shared" si="10"/>
        <v>113450.09852999999</v>
      </c>
      <c r="M66" s="131"/>
      <c r="N66" s="173"/>
    </row>
    <row r="67" spans="1:14" ht="13.5" thickBot="1">
      <c r="A67" s="186" t="s">
        <v>2</v>
      </c>
      <c r="B67" s="24" t="s">
        <v>33</v>
      </c>
      <c r="C67" s="27" t="s">
        <v>31</v>
      </c>
      <c r="D67" s="104">
        <v>99467</v>
      </c>
      <c r="E67" s="17">
        <v>0</v>
      </c>
      <c r="F67" s="17">
        <v>0</v>
      </c>
      <c r="G67" s="5">
        <f t="shared" si="11"/>
        <v>12294.1212</v>
      </c>
      <c r="H67" s="47">
        <v>2657.93</v>
      </c>
      <c r="I67" s="5">
        <f t="shared" si="8"/>
        <v>572.09525599999995</v>
      </c>
      <c r="J67" s="6">
        <f t="shared" si="9"/>
        <v>114991.14645599999</v>
      </c>
      <c r="K67" s="15">
        <f t="shared" si="10"/>
        <v>102697.02525599999</v>
      </c>
      <c r="M67" s="131"/>
      <c r="N67" s="173"/>
    </row>
    <row r="68" spans="1:14" ht="13.5" thickBot="1">
      <c r="A68" s="186" t="s">
        <v>2</v>
      </c>
      <c r="B68" s="24" t="s">
        <v>35</v>
      </c>
      <c r="C68" s="27" t="s">
        <v>31</v>
      </c>
      <c r="D68" s="104">
        <v>101656</v>
      </c>
      <c r="E68" s="17">
        <v>0</v>
      </c>
      <c r="F68" s="17">
        <v>0</v>
      </c>
      <c r="G68" s="5">
        <f t="shared" si="11"/>
        <v>12564.681599999998</v>
      </c>
      <c r="H68" s="47">
        <v>2657.93</v>
      </c>
      <c r="I68" s="5">
        <f t="shared" si="8"/>
        <v>584.393058</v>
      </c>
      <c r="J68" s="6">
        <f t="shared" si="9"/>
        <v>117463.00465799999</v>
      </c>
      <c r="K68" s="15">
        <f t="shared" si="10"/>
        <v>104898.32305799999</v>
      </c>
      <c r="M68" s="131"/>
      <c r="N68" s="173"/>
    </row>
    <row r="69" spans="1:14" ht="13.5" thickBot="1">
      <c r="A69" s="187" t="s">
        <v>2</v>
      </c>
      <c r="B69" s="53" t="s">
        <v>36</v>
      </c>
      <c r="C69" s="28" t="s">
        <v>31</v>
      </c>
      <c r="D69" s="105">
        <v>100114</v>
      </c>
      <c r="E69" s="26">
        <v>0</v>
      </c>
      <c r="F69" s="26">
        <v>0</v>
      </c>
      <c r="G69" s="22">
        <f t="shared" si="11"/>
        <v>12374.090399999999</v>
      </c>
      <c r="H69" s="47">
        <v>2657.93</v>
      </c>
      <c r="I69" s="22">
        <f t="shared" si="8"/>
        <v>575.73010199999999</v>
      </c>
      <c r="J69" s="32">
        <f t="shared" si="9"/>
        <v>115721.750502</v>
      </c>
      <c r="K69" s="23">
        <f t="shared" si="10"/>
        <v>103347.66010199999</v>
      </c>
      <c r="M69" s="131"/>
      <c r="N69" s="173"/>
    </row>
    <row r="71" spans="1:14" ht="13.5">
      <c r="A71" s="57"/>
    </row>
  </sheetData>
  <mergeCells count="15">
    <mergeCell ref="L9:N10"/>
    <mergeCell ref="L32:N33"/>
    <mergeCell ref="A9:K9"/>
    <mergeCell ref="A10:I10"/>
    <mergeCell ref="A11:B11"/>
    <mergeCell ref="A59:B59"/>
    <mergeCell ref="A31:J31"/>
    <mergeCell ref="A32:B32"/>
    <mergeCell ref="A58:J58"/>
    <mergeCell ref="B5:K5"/>
    <mergeCell ref="A6:K6"/>
    <mergeCell ref="A2:L2"/>
    <mergeCell ref="A1:K1"/>
    <mergeCell ref="B3:K3"/>
    <mergeCell ref="B4:K4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5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0"/>
  <sheetViews>
    <sheetView topLeftCell="A22" zoomScale="130" zoomScaleNormal="130" workbookViewId="0">
      <selection activeCell="I22" sqref="I1:J65536"/>
    </sheetView>
  </sheetViews>
  <sheetFormatPr defaultRowHeight="12.75"/>
  <cols>
    <col min="1" max="1" width="14.5703125" customWidth="1"/>
    <col min="2" max="2" width="24.85546875" bestFit="1" customWidth="1"/>
    <col min="3" max="3" width="6.28515625" bestFit="1" customWidth="1"/>
    <col min="4" max="4" width="9.28515625" customWidth="1"/>
    <col min="5" max="5" width="8.5703125" customWidth="1"/>
    <col min="6" max="6" width="11" bestFit="1" customWidth="1"/>
    <col min="7" max="7" width="11.7109375" bestFit="1" customWidth="1"/>
    <col min="8" max="8" width="8.7109375" customWidth="1"/>
  </cols>
  <sheetData>
    <row r="1" spans="1:8" ht="13.5" thickBot="1"/>
    <row r="2" spans="1:8" ht="23.25">
      <c r="A2" s="231" t="s">
        <v>115</v>
      </c>
      <c r="B2" s="231"/>
      <c r="C2" s="231"/>
      <c r="D2" s="231"/>
      <c r="E2" s="231"/>
      <c r="F2" s="231"/>
      <c r="G2" s="231"/>
      <c r="H2" s="243"/>
    </row>
    <row r="3" spans="1:8" ht="16.5">
      <c r="A3" s="89" t="s">
        <v>116</v>
      </c>
      <c r="B3" s="89"/>
      <c r="C3" s="89"/>
      <c r="D3" s="89"/>
      <c r="E3" s="89"/>
      <c r="F3" s="89"/>
      <c r="G3" s="89"/>
      <c r="H3" s="152"/>
    </row>
    <row r="4" spans="1:8" ht="15">
      <c r="A4" s="221" t="s">
        <v>111</v>
      </c>
      <c r="B4" s="221"/>
      <c r="C4" s="221"/>
      <c r="D4" s="221"/>
      <c r="E4" s="221"/>
      <c r="F4" s="221"/>
      <c r="G4" s="221"/>
      <c r="H4" s="153"/>
    </row>
    <row r="5" spans="1:8" ht="15">
      <c r="A5" s="221" t="s">
        <v>112</v>
      </c>
      <c r="B5" s="221"/>
      <c r="C5" s="221"/>
      <c r="D5" s="221"/>
      <c r="E5" s="221"/>
      <c r="F5" s="221"/>
      <c r="G5" s="221"/>
      <c r="H5" s="153"/>
    </row>
    <row r="6" spans="1:8" ht="15">
      <c r="A6" s="221" t="s">
        <v>113</v>
      </c>
      <c r="B6" s="221"/>
      <c r="C6" s="221"/>
      <c r="D6" s="221"/>
      <c r="E6" s="221"/>
      <c r="F6" s="221"/>
      <c r="G6" s="221"/>
      <c r="H6" s="153"/>
    </row>
    <row r="7" spans="1:8" ht="18">
      <c r="A7" s="238" t="s">
        <v>114</v>
      </c>
      <c r="B7" s="238"/>
      <c r="C7" s="238"/>
      <c r="D7" s="238"/>
      <c r="E7" s="238"/>
      <c r="F7" s="238"/>
      <c r="G7" s="238"/>
      <c r="H7" s="239"/>
    </row>
    <row r="8" spans="1:8" ht="18.75" thickBot="1">
      <c r="A8" s="154"/>
      <c r="B8" s="154"/>
      <c r="C8" s="154"/>
      <c r="D8" s="154"/>
      <c r="E8" s="154"/>
      <c r="F8" s="154"/>
      <c r="G8" s="154"/>
      <c r="H8" s="155"/>
    </row>
    <row r="9" spans="1:8" ht="15.75" thickBot="1">
      <c r="A9" s="156" t="s">
        <v>205</v>
      </c>
      <c r="B9" s="157"/>
      <c r="C9" s="157"/>
      <c r="D9" s="157"/>
      <c r="E9" s="157"/>
      <c r="F9" s="157"/>
      <c r="G9" s="158"/>
      <c r="H9" s="159"/>
    </row>
    <row r="10" spans="1:8" ht="16.5" thickBot="1">
      <c r="A10" s="240" t="s">
        <v>30</v>
      </c>
      <c r="B10" s="241"/>
      <c r="C10" s="241"/>
      <c r="D10" s="241"/>
      <c r="E10" s="241"/>
      <c r="F10" s="241"/>
      <c r="G10" s="242"/>
    </row>
    <row r="11" spans="1:8" ht="13.5" thickBot="1">
      <c r="A11" s="204" t="s">
        <v>15</v>
      </c>
      <c r="B11" s="205"/>
      <c r="C11" s="43" t="s">
        <v>8</v>
      </c>
      <c r="D11" s="169" t="s">
        <v>0</v>
      </c>
      <c r="E11" s="169" t="s">
        <v>182</v>
      </c>
      <c r="F11" s="42" t="s">
        <v>146</v>
      </c>
      <c r="G11" s="170" t="s">
        <v>1</v>
      </c>
    </row>
    <row r="12" spans="1:8" ht="13.5" thickBot="1">
      <c r="A12" s="44" t="s">
        <v>19</v>
      </c>
      <c r="B12" s="45" t="s">
        <v>135</v>
      </c>
      <c r="C12" s="46">
        <v>11</v>
      </c>
      <c r="D12" s="111">
        <v>105386</v>
      </c>
      <c r="E12" s="122">
        <v>1400</v>
      </c>
      <c r="F12" s="111">
        <f t="shared" ref="F12:F29" si="0">(D12-E12)*12.36%</f>
        <v>12852.669599999999</v>
      </c>
      <c r="G12" s="160">
        <f>D12-E12+F12</f>
        <v>116838.66959999999</v>
      </c>
    </row>
    <row r="13" spans="1:8" ht="13.5" thickBot="1">
      <c r="A13" s="13" t="s">
        <v>19</v>
      </c>
      <c r="B13" s="4" t="s">
        <v>183</v>
      </c>
      <c r="C13" s="27" t="s">
        <v>134</v>
      </c>
      <c r="D13" s="99">
        <v>104736</v>
      </c>
      <c r="E13" s="122">
        <v>1400</v>
      </c>
      <c r="F13" s="99">
        <f t="shared" si="0"/>
        <v>12772.329599999999</v>
      </c>
      <c r="G13" s="171">
        <f t="shared" ref="G13:G29" si="1">D13-E13+F13</f>
        <v>116108.3296</v>
      </c>
    </row>
    <row r="14" spans="1:8" ht="13.5" thickBot="1">
      <c r="A14" s="13" t="s">
        <v>19</v>
      </c>
      <c r="B14" s="4" t="s">
        <v>23</v>
      </c>
      <c r="C14" s="27">
        <v>6</v>
      </c>
      <c r="D14" s="99">
        <v>106186</v>
      </c>
      <c r="E14" s="122">
        <v>1400</v>
      </c>
      <c r="F14" s="99">
        <f t="shared" si="0"/>
        <v>12951.549599999998</v>
      </c>
      <c r="G14" s="171">
        <f t="shared" si="1"/>
        <v>117737.5496</v>
      </c>
    </row>
    <row r="15" spans="1:8" ht="13.5" thickBot="1">
      <c r="A15" s="13" t="s">
        <v>19</v>
      </c>
      <c r="B15" s="4" t="s">
        <v>24</v>
      </c>
      <c r="C15" s="27">
        <v>3</v>
      </c>
      <c r="D15" s="99">
        <v>106186</v>
      </c>
      <c r="E15" s="122">
        <v>1400</v>
      </c>
      <c r="F15" s="99">
        <f t="shared" si="0"/>
        <v>12951.549599999998</v>
      </c>
      <c r="G15" s="171">
        <f t="shared" si="1"/>
        <v>117737.5496</v>
      </c>
    </row>
    <row r="16" spans="1:8" ht="13.5" thickBot="1">
      <c r="A16" s="13" t="s">
        <v>7</v>
      </c>
      <c r="B16" s="4" t="s">
        <v>20</v>
      </c>
      <c r="C16" s="27">
        <v>3</v>
      </c>
      <c r="D16" s="99">
        <v>107986</v>
      </c>
      <c r="E16" s="122">
        <v>1400</v>
      </c>
      <c r="F16" s="99">
        <f t="shared" si="0"/>
        <v>13174.029599999998</v>
      </c>
      <c r="G16" s="171">
        <f t="shared" si="1"/>
        <v>119760.02959999999</v>
      </c>
    </row>
    <row r="17" spans="1:7" ht="13.5" thickBot="1">
      <c r="A17" s="13" t="s">
        <v>21</v>
      </c>
      <c r="B17" s="4" t="s">
        <v>22</v>
      </c>
      <c r="C17" s="27">
        <v>11</v>
      </c>
      <c r="D17" s="99">
        <v>107086</v>
      </c>
      <c r="E17" s="122">
        <v>1400</v>
      </c>
      <c r="F17" s="99">
        <f t="shared" si="0"/>
        <v>13062.789599999998</v>
      </c>
      <c r="G17" s="171">
        <f t="shared" si="1"/>
        <v>118748.7896</v>
      </c>
    </row>
    <row r="18" spans="1:7" ht="13.5" thickBot="1">
      <c r="A18" s="13" t="s">
        <v>93</v>
      </c>
      <c r="B18" s="4" t="s">
        <v>90</v>
      </c>
      <c r="C18" s="27">
        <v>12</v>
      </c>
      <c r="D18" s="99">
        <v>109986</v>
      </c>
      <c r="E18" s="122">
        <v>1400</v>
      </c>
      <c r="F18" s="99">
        <f t="shared" si="0"/>
        <v>13421.229599999999</v>
      </c>
      <c r="G18" s="171">
        <f t="shared" si="1"/>
        <v>122007.22959999999</v>
      </c>
    </row>
    <row r="19" spans="1:7" ht="13.5" thickBot="1">
      <c r="A19" s="13" t="s">
        <v>93</v>
      </c>
      <c r="B19" s="4" t="s">
        <v>129</v>
      </c>
      <c r="C19" s="27"/>
      <c r="D19" s="99">
        <v>106786</v>
      </c>
      <c r="E19" s="122">
        <v>1400</v>
      </c>
      <c r="F19" s="99">
        <f t="shared" si="0"/>
        <v>13025.709599999998</v>
      </c>
      <c r="G19" s="171">
        <f t="shared" si="1"/>
        <v>118411.7096</v>
      </c>
    </row>
    <row r="20" spans="1:7" ht="13.5" thickBot="1">
      <c r="A20" s="13" t="s">
        <v>138</v>
      </c>
      <c r="B20" s="4" t="s">
        <v>137</v>
      </c>
      <c r="C20" s="27">
        <v>12</v>
      </c>
      <c r="D20" s="99">
        <v>108006</v>
      </c>
      <c r="E20" s="122">
        <v>1400</v>
      </c>
      <c r="F20" s="99">
        <f t="shared" si="0"/>
        <v>13176.501599999998</v>
      </c>
      <c r="G20" s="171">
        <f t="shared" si="1"/>
        <v>119782.5016</v>
      </c>
    </row>
    <row r="21" spans="1:7" ht="13.5" thickBot="1">
      <c r="A21" s="13" t="s">
        <v>138</v>
      </c>
      <c r="B21" s="4" t="s">
        <v>139</v>
      </c>
      <c r="C21" s="27">
        <v>12</v>
      </c>
      <c r="D21" s="99">
        <v>108386</v>
      </c>
      <c r="E21" s="122">
        <v>1400</v>
      </c>
      <c r="F21" s="99">
        <f t="shared" si="0"/>
        <v>13223.469599999999</v>
      </c>
      <c r="G21" s="171">
        <f t="shared" si="1"/>
        <v>120209.4696</v>
      </c>
    </row>
    <row r="22" spans="1:7" ht="13.5" thickBot="1">
      <c r="A22" s="13" t="s">
        <v>138</v>
      </c>
      <c r="B22" s="4" t="s">
        <v>184</v>
      </c>
      <c r="C22" s="27">
        <v>10</v>
      </c>
      <c r="D22" s="99">
        <v>109686</v>
      </c>
      <c r="E22" s="122">
        <v>1400</v>
      </c>
      <c r="F22" s="99">
        <f t="shared" si="0"/>
        <v>13384.149599999999</v>
      </c>
      <c r="G22" s="171">
        <f t="shared" si="1"/>
        <v>121670.1496</v>
      </c>
    </row>
    <row r="23" spans="1:7" ht="13.5" thickBot="1">
      <c r="A23" s="13" t="s">
        <v>128</v>
      </c>
      <c r="B23" s="4" t="s">
        <v>127</v>
      </c>
      <c r="C23" s="27">
        <v>1.9</v>
      </c>
      <c r="D23" s="99">
        <v>110486</v>
      </c>
      <c r="E23" s="122">
        <v>1400</v>
      </c>
      <c r="F23" s="99">
        <f t="shared" si="0"/>
        <v>13483.029599999998</v>
      </c>
      <c r="G23" s="171">
        <f t="shared" si="1"/>
        <v>122569.02959999999</v>
      </c>
    </row>
    <row r="24" spans="1:7" ht="13.5" thickBot="1">
      <c r="A24" s="77" t="s">
        <v>108</v>
      </c>
      <c r="B24" s="4" t="s">
        <v>107</v>
      </c>
      <c r="C24" s="27">
        <v>3</v>
      </c>
      <c r="D24" s="99">
        <v>107886</v>
      </c>
      <c r="E24" s="122">
        <v>1400</v>
      </c>
      <c r="F24" s="99">
        <f t="shared" si="0"/>
        <v>13161.669599999999</v>
      </c>
      <c r="G24" s="171">
        <f t="shared" si="1"/>
        <v>119647.66959999999</v>
      </c>
    </row>
    <row r="25" spans="1:7" ht="13.5" thickBot="1">
      <c r="A25" s="77" t="s">
        <v>109</v>
      </c>
      <c r="B25" s="4" t="s">
        <v>118</v>
      </c>
      <c r="C25" s="27">
        <v>8</v>
      </c>
      <c r="D25" s="99">
        <v>111936</v>
      </c>
      <c r="E25" s="122">
        <v>1400</v>
      </c>
      <c r="F25" s="99">
        <f t="shared" si="0"/>
        <v>13662.249599999999</v>
      </c>
      <c r="G25" s="171">
        <f t="shared" si="1"/>
        <v>124198.2496</v>
      </c>
    </row>
    <row r="26" spans="1:7" ht="13.5" thickBot="1">
      <c r="A26" s="77" t="s">
        <v>109</v>
      </c>
      <c r="B26" s="4" t="s">
        <v>136</v>
      </c>
      <c r="C26" s="27"/>
      <c r="D26" s="99">
        <v>107636</v>
      </c>
      <c r="E26" s="122">
        <v>1400</v>
      </c>
      <c r="F26" s="99">
        <f t="shared" si="0"/>
        <v>13130.769599999998</v>
      </c>
      <c r="G26" s="171">
        <f t="shared" si="1"/>
        <v>119366.7696</v>
      </c>
    </row>
    <row r="27" spans="1:7" ht="13.5" thickBot="1">
      <c r="A27" s="77" t="s">
        <v>130</v>
      </c>
      <c r="B27" s="4" t="s">
        <v>185</v>
      </c>
      <c r="C27" s="27" t="s">
        <v>133</v>
      </c>
      <c r="D27" s="99">
        <v>107536</v>
      </c>
      <c r="E27" s="122">
        <v>1400</v>
      </c>
      <c r="F27" s="99">
        <f t="shared" si="0"/>
        <v>13118.409599999999</v>
      </c>
      <c r="G27" s="171">
        <f t="shared" si="1"/>
        <v>119254.4096</v>
      </c>
    </row>
    <row r="28" spans="1:7" ht="13.5" thickBot="1">
      <c r="A28" s="13" t="s">
        <v>2</v>
      </c>
      <c r="B28" s="4" t="s">
        <v>96</v>
      </c>
      <c r="C28" s="27" t="s">
        <v>31</v>
      </c>
      <c r="D28" s="99">
        <v>99436</v>
      </c>
      <c r="E28" s="122">
        <v>0</v>
      </c>
      <c r="F28" s="99">
        <f t="shared" si="0"/>
        <v>12290.289599999998</v>
      </c>
      <c r="G28" s="171">
        <f t="shared" si="1"/>
        <v>111726.2896</v>
      </c>
    </row>
    <row r="29" spans="1:7" ht="13.5" thickBot="1">
      <c r="A29" s="20" t="s">
        <v>2</v>
      </c>
      <c r="B29" s="21" t="s">
        <v>97</v>
      </c>
      <c r="C29" s="28" t="s">
        <v>31</v>
      </c>
      <c r="D29" s="102">
        <v>99436</v>
      </c>
      <c r="E29" s="189">
        <v>0</v>
      </c>
      <c r="F29" s="102">
        <f t="shared" si="0"/>
        <v>12290.289599999998</v>
      </c>
      <c r="G29" s="149">
        <f t="shared" si="1"/>
        <v>111726.2896</v>
      </c>
    </row>
    <row r="30" spans="1:7" ht="13.5" thickBot="1">
      <c r="B30" s="3"/>
      <c r="D30" s="7"/>
      <c r="E30" s="7"/>
      <c r="F30" s="7"/>
      <c r="G30" s="7"/>
    </row>
    <row r="31" spans="1:7" ht="16.5" thickBot="1">
      <c r="A31" s="228" t="s">
        <v>25</v>
      </c>
      <c r="B31" s="229"/>
      <c r="C31" s="229"/>
      <c r="D31" s="229"/>
      <c r="E31" s="229"/>
      <c r="F31" s="229"/>
      <c r="G31" s="236"/>
    </row>
    <row r="32" spans="1:7" ht="13.5" thickBot="1">
      <c r="A32" s="216" t="s">
        <v>15</v>
      </c>
      <c r="B32" s="233"/>
      <c r="C32" s="172" t="s">
        <v>8</v>
      </c>
      <c r="D32" s="169" t="s">
        <v>0</v>
      </c>
      <c r="E32" s="169" t="s">
        <v>182</v>
      </c>
      <c r="F32" s="42" t="s">
        <v>146</v>
      </c>
      <c r="G32" s="170" t="s">
        <v>1</v>
      </c>
    </row>
    <row r="33" spans="1:7" ht="13.5" thickBot="1">
      <c r="A33" s="44" t="s">
        <v>7</v>
      </c>
      <c r="B33" s="45" t="s">
        <v>26</v>
      </c>
      <c r="C33" s="46">
        <v>0.9</v>
      </c>
      <c r="D33" s="111">
        <v>105266</v>
      </c>
      <c r="E33" s="122">
        <v>1400</v>
      </c>
      <c r="F33" s="111">
        <f t="shared" ref="F33:F56" si="2">(D33-E33)*12.36%</f>
        <v>12837.837599999999</v>
      </c>
      <c r="G33" s="160">
        <f t="shared" ref="G33:G56" si="3">D33-E33+F33</f>
        <v>116703.8376</v>
      </c>
    </row>
    <row r="34" spans="1:7" ht="13.5" thickBot="1">
      <c r="A34" s="13" t="s">
        <v>141</v>
      </c>
      <c r="B34" s="34" t="s">
        <v>140</v>
      </c>
      <c r="C34" s="35">
        <v>1</v>
      </c>
      <c r="D34" s="101">
        <v>105916</v>
      </c>
      <c r="E34" s="122">
        <v>1400</v>
      </c>
      <c r="F34" s="101">
        <f t="shared" si="2"/>
        <v>12918.177599999999</v>
      </c>
      <c r="G34" s="171">
        <f t="shared" si="3"/>
        <v>117434.1776</v>
      </c>
    </row>
    <row r="35" spans="1:7" ht="13.5" thickBot="1">
      <c r="A35" s="161" t="s">
        <v>144</v>
      </c>
      <c r="B35" s="34" t="s">
        <v>142</v>
      </c>
      <c r="C35" s="35">
        <v>1.2</v>
      </c>
      <c r="D35" s="101">
        <v>105466</v>
      </c>
      <c r="E35" s="122">
        <v>1400</v>
      </c>
      <c r="F35" s="101">
        <f t="shared" si="2"/>
        <v>12862.557599999998</v>
      </c>
      <c r="G35" s="171">
        <f t="shared" si="3"/>
        <v>116928.5576</v>
      </c>
    </row>
    <row r="36" spans="1:7" ht="13.5" thickBot="1">
      <c r="A36" s="161" t="s">
        <v>6</v>
      </c>
      <c r="B36" s="9" t="s">
        <v>12</v>
      </c>
      <c r="C36" s="27">
        <v>8</v>
      </c>
      <c r="D36" s="101">
        <v>104766</v>
      </c>
      <c r="E36" s="122">
        <v>1400</v>
      </c>
      <c r="F36" s="101">
        <f t="shared" si="2"/>
        <v>12776.037599999998</v>
      </c>
      <c r="G36" s="171">
        <f t="shared" si="3"/>
        <v>116142.0376</v>
      </c>
    </row>
    <row r="37" spans="1:7" ht="13.5" thickBot="1">
      <c r="A37" s="14" t="s">
        <v>6</v>
      </c>
      <c r="B37" s="9" t="s">
        <v>145</v>
      </c>
      <c r="C37" s="27">
        <v>8</v>
      </c>
      <c r="D37" s="101">
        <v>106266</v>
      </c>
      <c r="E37" s="122">
        <v>1400</v>
      </c>
      <c r="F37" s="101">
        <f t="shared" si="2"/>
        <v>12961.437599999999</v>
      </c>
      <c r="G37" s="171">
        <f t="shared" si="3"/>
        <v>117827.4376</v>
      </c>
    </row>
    <row r="38" spans="1:7" ht="13.5" thickBot="1">
      <c r="A38" s="14" t="s">
        <v>27</v>
      </c>
      <c r="B38" s="9" t="s">
        <v>28</v>
      </c>
      <c r="C38" s="27">
        <v>8</v>
      </c>
      <c r="D38" s="101">
        <v>102056</v>
      </c>
      <c r="E38" s="122">
        <v>1400</v>
      </c>
      <c r="F38" s="101">
        <f t="shared" si="2"/>
        <v>12441.0816</v>
      </c>
      <c r="G38" s="171">
        <f t="shared" si="3"/>
        <v>113097.0816</v>
      </c>
    </row>
    <row r="39" spans="1:7" ht="13.5" thickBot="1">
      <c r="A39" s="14" t="s">
        <v>27</v>
      </c>
      <c r="B39" s="9" t="s">
        <v>117</v>
      </c>
      <c r="C39" s="27">
        <v>18</v>
      </c>
      <c r="D39" s="101">
        <v>103266</v>
      </c>
      <c r="E39" s="122">
        <v>1400</v>
      </c>
      <c r="F39" s="101">
        <f t="shared" si="2"/>
        <v>12590.637599999998</v>
      </c>
      <c r="G39" s="171">
        <f t="shared" si="3"/>
        <v>114456.6376</v>
      </c>
    </row>
    <row r="40" spans="1:7" ht="13.5" thickBot="1">
      <c r="A40" s="14" t="s">
        <v>10</v>
      </c>
      <c r="B40" s="9" t="s">
        <v>9</v>
      </c>
      <c r="C40" s="27">
        <v>1.2</v>
      </c>
      <c r="D40" s="101">
        <v>105646</v>
      </c>
      <c r="E40" s="122">
        <v>1400</v>
      </c>
      <c r="F40" s="101">
        <f t="shared" si="2"/>
        <v>12884.805599999998</v>
      </c>
      <c r="G40" s="171">
        <f t="shared" si="3"/>
        <v>117130.80559999999</v>
      </c>
    </row>
    <row r="41" spans="1:7" ht="13.5" thickBot="1">
      <c r="A41" s="14" t="s">
        <v>79</v>
      </c>
      <c r="B41" s="9" t="s">
        <v>77</v>
      </c>
      <c r="C41" s="27">
        <v>0.35</v>
      </c>
      <c r="D41" s="101">
        <v>110806</v>
      </c>
      <c r="E41" s="122">
        <v>1400</v>
      </c>
      <c r="F41" s="101">
        <f t="shared" si="2"/>
        <v>13522.5816</v>
      </c>
      <c r="G41" s="171">
        <f t="shared" si="3"/>
        <v>122928.5816</v>
      </c>
    </row>
    <row r="42" spans="1:7" ht="13.5" thickBot="1">
      <c r="A42" s="14" t="s">
        <v>80</v>
      </c>
      <c r="B42" s="4" t="s">
        <v>78</v>
      </c>
      <c r="C42" s="27">
        <v>0.12</v>
      </c>
      <c r="D42" s="101">
        <v>109606</v>
      </c>
      <c r="E42" s="122">
        <v>1400</v>
      </c>
      <c r="F42" s="101">
        <f t="shared" si="2"/>
        <v>13374.261599999998</v>
      </c>
      <c r="G42" s="171">
        <f t="shared" si="3"/>
        <v>121580.2616</v>
      </c>
    </row>
    <row r="43" spans="1:7" ht="13.5" thickBot="1">
      <c r="A43" s="98" t="s">
        <v>11</v>
      </c>
      <c r="B43" s="109" t="s">
        <v>156</v>
      </c>
      <c r="C43" s="27">
        <v>0.28000000000000003</v>
      </c>
      <c r="D43" s="101">
        <v>106456</v>
      </c>
      <c r="E43" s="122">
        <v>1400</v>
      </c>
      <c r="F43" s="101">
        <f t="shared" si="2"/>
        <v>12984.921599999998</v>
      </c>
      <c r="G43" s="171">
        <f t="shared" si="3"/>
        <v>118040.9216</v>
      </c>
    </row>
    <row r="44" spans="1:7" ht="13.5" thickBot="1">
      <c r="A44" s="98" t="s">
        <v>11</v>
      </c>
      <c r="B44" s="109" t="s">
        <v>154</v>
      </c>
      <c r="C44" s="27">
        <v>0.22</v>
      </c>
      <c r="D44" s="101">
        <v>106656</v>
      </c>
      <c r="E44" s="122">
        <v>1400</v>
      </c>
      <c r="F44" s="101">
        <f t="shared" si="2"/>
        <v>13009.641599999999</v>
      </c>
      <c r="G44" s="171">
        <f t="shared" si="3"/>
        <v>118265.6416</v>
      </c>
    </row>
    <row r="45" spans="1:7" ht="13.5" thickBot="1">
      <c r="A45" s="14" t="s">
        <v>125</v>
      </c>
      <c r="B45" s="9" t="s">
        <v>126</v>
      </c>
      <c r="C45" s="27">
        <v>0.3</v>
      </c>
      <c r="D45" s="101">
        <v>105566</v>
      </c>
      <c r="E45" s="122">
        <v>1400</v>
      </c>
      <c r="F45" s="101">
        <f t="shared" si="2"/>
        <v>12874.917599999999</v>
      </c>
      <c r="G45" s="171">
        <f t="shared" si="3"/>
        <v>117040.9176</v>
      </c>
    </row>
    <row r="46" spans="1:7" ht="13.5" thickBot="1">
      <c r="A46" s="14" t="s">
        <v>37</v>
      </c>
      <c r="B46" s="9" t="s">
        <v>38</v>
      </c>
      <c r="C46" s="27">
        <v>0.43</v>
      </c>
      <c r="D46" s="101">
        <v>112116</v>
      </c>
      <c r="E46" s="122">
        <v>1400</v>
      </c>
      <c r="F46" s="101">
        <f t="shared" si="2"/>
        <v>13684.497599999999</v>
      </c>
      <c r="G46" s="171">
        <f t="shared" si="3"/>
        <v>124400.4976</v>
      </c>
    </row>
    <row r="47" spans="1:7" ht="13.5" thickBot="1">
      <c r="A47" s="14" t="s">
        <v>37</v>
      </c>
      <c r="B47" s="9" t="s">
        <v>123</v>
      </c>
      <c r="C47" s="27">
        <v>0.22</v>
      </c>
      <c r="D47" s="101">
        <v>113566</v>
      </c>
      <c r="E47" s="122">
        <v>1400</v>
      </c>
      <c r="F47" s="101">
        <f t="shared" si="2"/>
        <v>13863.717599999998</v>
      </c>
      <c r="G47" s="171">
        <f t="shared" si="3"/>
        <v>126029.7176</v>
      </c>
    </row>
    <row r="48" spans="1:7" ht="13.5" thickBot="1">
      <c r="A48" s="14" t="s">
        <v>37</v>
      </c>
      <c r="B48" s="9" t="s">
        <v>39</v>
      </c>
      <c r="C48" s="27">
        <v>0.33</v>
      </c>
      <c r="D48" s="101">
        <v>113609</v>
      </c>
      <c r="E48" s="122">
        <v>1400</v>
      </c>
      <c r="F48" s="101">
        <f t="shared" si="2"/>
        <v>13869.032399999998</v>
      </c>
      <c r="G48" s="171">
        <f t="shared" si="3"/>
        <v>126078.0324</v>
      </c>
    </row>
    <row r="49" spans="1:7" ht="13.5" thickBot="1">
      <c r="A49" s="13" t="s">
        <v>37</v>
      </c>
      <c r="B49" s="4" t="s">
        <v>119</v>
      </c>
      <c r="C49" s="27"/>
      <c r="D49" s="101">
        <v>106986</v>
      </c>
      <c r="E49" s="122">
        <v>1400</v>
      </c>
      <c r="F49" s="101">
        <f t="shared" si="2"/>
        <v>13050.429599999999</v>
      </c>
      <c r="G49" s="171">
        <f t="shared" si="3"/>
        <v>118636.4296</v>
      </c>
    </row>
    <row r="50" spans="1:7" ht="13.5" thickBot="1">
      <c r="A50" s="13" t="s">
        <v>37</v>
      </c>
      <c r="B50" s="4" t="s">
        <v>150</v>
      </c>
      <c r="C50" s="27"/>
      <c r="D50" s="101">
        <v>109456</v>
      </c>
      <c r="E50" s="122">
        <v>1400</v>
      </c>
      <c r="F50" s="101">
        <f t="shared" si="2"/>
        <v>13355.721599999999</v>
      </c>
      <c r="G50" s="171">
        <f t="shared" si="3"/>
        <v>121411.7216</v>
      </c>
    </row>
    <row r="51" spans="1:7" ht="13.5" thickBot="1">
      <c r="A51" s="13" t="s">
        <v>37</v>
      </c>
      <c r="B51" s="4" t="s">
        <v>143</v>
      </c>
      <c r="C51" s="27"/>
      <c r="D51" s="101">
        <v>106676</v>
      </c>
      <c r="E51" s="122">
        <v>1400</v>
      </c>
      <c r="F51" s="101">
        <f t="shared" si="2"/>
        <v>13012.113599999999</v>
      </c>
      <c r="G51" s="171">
        <f t="shared" si="3"/>
        <v>118288.1136</v>
      </c>
    </row>
    <row r="52" spans="1:7" ht="13.5" thickBot="1">
      <c r="A52" s="14" t="s">
        <v>2</v>
      </c>
      <c r="B52" s="9" t="s">
        <v>3</v>
      </c>
      <c r="C52" s="27" t="s">
        <v>31</v>
      </c>
      <c r="D52" s="101">
        <v>99366</v>
      </c>
      <c r="E52" s="122">
        <v>0</v>
      </c>
      <c r="F52" s="101">
        <f t="shared" si="2"/>
        <v>12281.637599999998</v>
      </c>
      <c r="G52" s="171">
        <f t="shared" si="3"/>
        <v>111647.6376</v>
      </c>
    </row>
    <row r="53" spans="1:7" ht="13.5" thickBot="1">
      <c r="A53" s="14" t="s">
        <v>2</v>
      </c>
      <c r="B53" s="9" t="s">
        <v>4</v>
      </c>
      <c r="C53" s="27" t="s">
        <v>31</v>
      </c>
      <c r="D53" s="101">
        <v>98766</v>
      </c>
      <c r="E53" s="122">
        <v>0</v>
      </c>
      <c r="F53" s="101">
        <f t="shared" si="2"/>
        <v>12207.477599999998</v>
      </c>
      <c r="G53" s="171">
        <f t="shared" si="3"/>
        <v>110973.4776</v>
      </c>
    </row>
    <row r="54" spans="1:7" ht="13.5" thickBot="1">
      <c r="A54" s="13" t="s">
        <v>2</v>
      </c>
      <c r="B54" s="4" t="s">
        <v>14</v>
      </c>
      <c r="C54" s="27" t="s">
        <v>31</v>
      </c>
      <c r="D54" s="101">
        <v>101816</v>
      </c>
      <c r="E54" s="122">
        <v>0</v>
      </c>
      <c r="F54" s="101">
        <f t="shared" si="2"/>
        <v>12584.457599999998</v>
      </c>
      <c r="G54" s="171">
        <f t="shared" si="3"/>
        <v>114400.45759999999</v>
      </c>
    </row>
    <row r="55" spans="1:7" ht="13.5" thickBot="1">
      <c r="A55" s="14" t="s">
        <v>2</v>
      </c>
      <c r="B55" s="9" t="s">
        <v>5</v>
      </c>
      <c r="C55" s="27" t="s">
        <v>31</v>
      </c>
      <c r="D55" s="101">
        <v>97556</v>
      </c>
      <c r="E55" s="122">
        <v>0</v>
      </c>
      <c r="F55" s="101">
        <f t="shared" si="2"/>
        <v>12057.9216</v>
      </c>
      <c r="G55" s="171">
        <f t="shared" si="3"/>
        <v>109613.9216</v>
      </c>
    </row>
    <row r="56" spans="1:7" ht="13.5" thickBot="1">
      <c r="A56" s="50" t="s">
        <v>2</v>
      </c>
      <c r="B56" s="51" t="s">
        <v>32</v>
      </c>
      <c r="C56" s="28" t="s">
        <v>31</v>
      </c>
      <c r="D56" s="112">
        <v>101956</v>
      </c>
      <c r="E56" s="189">
        <v>0</v>
      </c>
      <c r="F56" s="112">
        <f t="shared" si="2"/>
        <v>12601.761599999998</v>
      </c>
      <c r="G56" s="149">
        <f t="shared" si="3"/>
        <v>114557.7616</v>
      </c>
    </row>
    <row r="57" spans="1:7" ht="13.5" thickBot="1">
      <c r="B57" s="3"/>
      <c r="D57" s="7"/>
      <c r="E57" s="7"/>
      <c r="F57" s="7"/>
      <c r="G57" s="7"/>
    </row>
    <row r="58" spans="1:7" ht="16.5" thickBot="1">
      <c r="A58" s="214" t="s">
        <v>29</v>
      </c>
      <c r="B58" s="234"/>
      <c r="C58" s="234"/>
      <c r="D58" s="234"/>
      <c r="E58" s="234"/>
      <c r="F58" s="234"/>
      <c r="G58" s="237"/>
    </row>
    <row r="59" spans="1:7" ht="13.5" thickBot="1">
      <c r="A59" s="204" t="s">
        <v>15</v>
      </c>
      <c r="B59" s="205"/>
      <c r="C59" s="42" t="s">
        <v>8</v>
      </c>
      <c r="D59" s="169" t="s">
        <v>0</v>
      </c>
      <c r="E59" s="169" t="s">
        <v>182</v>
      </c>
      <c r="F59" s="42" t="s">
        <v>146</v>
      </c>
      <c r="G59" s="170" t="s">
        <v>1</v>
      </c>
    </row>
    <row r="60" spans="1:7" ht="13.5" thickBot="1">
      <c r="A60" s="116" t="s">
        <v>34</v>
      </c>
      <c r="B60" s="117" t="s">
        <v>92</v>
      </c>
      <c r="C60" s="46">
        <v>0.92</v>
      </c>
      <c r="D60" s="118">
        <v>107166</v>
      </c>
      <c r="E60" s="122">
        <v>1400</v>
      </c>
      <c r="F60" s="111">
        <f t="shared" ref="F60:F69" si="4">(D60-E60)*12.36%</f>
        <v>13072.677599999999</v>
      </c>
      <c r="G60" s="160">
        <f t="shared" ref="G60:G69" si="5">D60-E60+F60</f>
        <v>118838.6776</v>
      </c>
    </row>
    <row r="61" spans="1:7" ht="13.5" thickBot="1">
      <c r="A61" s="54" t="s">
        <v>34</v>
      </c>
      <c r="B61" s="55" t="s">
        <v>91</v>
      </c>
      <c r="C61" s="35">
        <v>2</v>
      </c>
      <c r="D61" s="103">
        <v>107166</v>
      </c>
      <c r="E61" s="122">
        <v>1400</v>
      </c>
      <c r="F61" s="101">
        <f t="shared" si="4"/>
        <v>13072.677599999999</v>
      </c>
      <c r="G61" s="171">
        <f t="shared" si="5"/>
        <v>118838.6776</v>
      </c>
    </row>
    <row r="62" spans="1:7" ht="13.5" thickBot="1">
      <c r="A62" s="54" t="s">
        <v>34</v>
      </c>
      <c r="B62" s="55" t="s">
        <v>163</v>
      </c>
      <c r="C62" s="35">
        <v>2</v>
      </c>
      <c r="D62" s="103">
        <v>107666</v>
      </c>
      <c r="E62" s="122">
        <v>1400</v>
      </c>
      <c r="F62" s="101">
        <f t="shared" si="4"/>
        <v>13134.477599999998</v>
      </c>
      <c r="G62" s="171">
        <f t="shared" si="5"/>
        <v>119400.4776</v>
      </c>
    </row>
    <row r="63" spans="1:7" ht="13.5" thickBot="1">
      <c r="A63" s="24" t="s">
        <v>83</v>
      </c>
      <c r="B63" s="18" t="s">
        <v>13</v>
      </c>
      <c r="C63" s="27">
        <v>4.2</v>
      </c>
      <c r="D63" s="104">
        <v>107366</v>
      </c>
      <c r="E63" s="122">
        <v>1400</v>
      </c>
      <c r="F63" s="101">
        <f t="shared" si="4"/>
        <v>13097.397599999998</v>
      </c>
      <c r="G63" s="171">
        <f t="shared" si="5"/>
        <v>119063.3976</v>
      </c>
    </row>
    <row r="64" spans="1:7" ht="13.5" thickBot="1">
      <c r="A64" s="24" t="s">
        <v>41</v>
      </c>
      <c r="B64" s="18" t="s">
        <v>40</v>
      </c>
      <c r="C64" s="27">
        <v>6.5</v>
      </c>
      <c r="D64" s="104">
        <v>110666</v>
      </c>
      <c r="E64" s="122">
        <v>1400</v>
      </c>
      <c r="F64" s="101">
        <f t="shared" si="4"/>
        <v>13505.277599999999</v>
      </c>
      <c r="G64" s="171">
        <f t="shared" si="5"/>
        <v>122771.2776</v>
      </c>
    </row>
    <row r="65" spans="1:8" ht="13.5" thickBot="1">
      <c r="A65" s="24" t="s">
        <v>89</v>
      </c>
      <c r="B65" s="18" t="s">
        <v>88</v>
      </c>
      <c r="C65" s="27">
        <v>30</v>
      </c>
      <c r="D65" s="104">
        <v>114516</v>
      </c>
      <c r="E65" s="122">
        <v>1400</v>
      </c>
      <c r="F65" s="101">
        <f t="shared" si="4"/>
        <v>13981.137599999998</v>
      </c>
      <c r="G65" s="171">
        <f t="shared" si="5"/>
        <v>127097.1376</v>
      </c>
    </row>
    <row r="66" spans="1:8" ht="13.5" thickBot="1">
      <c r="A66" s="24" t="s">
        <v>82</v>
      </c>
      <c r="B66" s="18" t="s">
        <v>81</v>
      </c>
      <c r="C66" s="27">
        <v>50</v>
      </c>
      <c r="D66" s="104">
        <v>114816</v>
      </c>
      <c r="E66" s="122">
        <v>1400</v>
      </c>
      <c r="F66" s="101">
        <f t="shared" si="4"/>
        <v>14018.217599999998</v>
      </c>
      <c r="G66" s="171">
        <f t="shared" si="5"/>
        <v>127434.2176</v>
      </c>
    </row>
    <row r="67" spans="1:8" ht="13.5" thickBot="1">
      <c r="A67" s="24" t="s">
        <v>2</v>
      </c>
      <c r="B67" s="18" t="s">
        <v>33</v>
      </c>
      <c r="C67" s="27" t="s">
        <v>31</v>
      </c>
      <c r="D67" s="104">
        <v>102866</v>
      </c>
      <c r="E67" s="122">
        <v>0</v>
      </c>
      <c r="F67" s="101">
        <f t="shared" si="4"/>
        <v>12714.237599999999</v>
      </c>
      <c r="G67" s="171">
        <f t="shared" si="5"/>
        <v>115580.23759999999</v>
      </c>
    </row>
    <row r="68" spans="1:8" ht="13.5" thickBot="1">
      <c r="A68" s="24" t="s">
        <v>2</v>
      </c>
      <c r="B68" s="18" t="s">
        <v>35</v>
      </c>
      <c r="C68" s="27" t="s">
        <v>31</v>
      </c>
      <c r="D68" s="104">
        <v>104966</v>
      </c>
      <c r="E68" s="122">
        <v>0</v>
      </c>
      <c r="F68" s="101">
        <f t="shared" si="4"/>
        <v>12973.797599999998</v>
      </c>
      <c r="G68" s="171">
        <f t="shared" si="5"/>
        <v>117939.79759999999</v>
      </c>
    </row>
    <row r="69" spans="1:8" ht="13.5" thickBot="1">
      <c r="A69" s="53" t="s">
        <v>2</v>
      </c>
      <c r="B69" s="25" t="s">
        <v>36</v>
      </c>
      <c r="C69" s="28" t="s">
        <v>31</v>
      </c>
      <c r="D69" s="105">
        <v>103416</v>
      </c>
      <c r="E69" s="189">
        <v>0</v>
      </c>
      <c r="F69" s="112">
        <f t="shared" si="4"/>
        <v>12782.217599999998</v>
      </c>
      <c r="G69" s="149">
        <f t="shared" si="5"/>
        <v>116198.2176</v>
      </c>
    </row>
    <row r="70" spans="1:8" ht="13.5" thickBot="1">
      <c r="A70" s="30"/>
      <c r="B70" s="2"/>
      <c r="C70" s="2"/>
      <c r="D70" s="2"/>
      <c r="E70" s="2"/>
      <c r="F70" s="2"/>
      <c r="G70" s="31"/>
    </row>
    <row r="72" spans="1:8" s="140" customFormat="1">
      <c r="A72" s="168" t="s">
        <v>198</v>
      </c>
    </row>
    <row r="74" spans="1:8">
      <c r="A74" s="162" t="s">
        <v>186</v>
      </c>
      <c r="B74" s="132"/>
      <c r="C74" s="132"/>
      <c r="D74" s="132"/>
      <c r="E74" s="132"/>
      <c r="F74" s="132"/>
      <c r="G74" s="132"/>
      <c r="H74" s="132"/>
    </row>
    <row r="75" spans="1:8" ht="13.5" thickBot="1">
      <c r="A75" s="81"/>
      <c r="B75" s="81"/>
      <c r="C75" s="81"/>
      <c r="D75" s="81"/>
      <c r="E75" s="81"/>
      <c r="F75" s="81"/>
      <c r="G75" s="81"/>
      <c r="H75" s="81"/>
    </row>
    <row r="76" spans="1:8" ht="13.5" thickBot="1">
      <c r="A76" s="163" t="s">
        <v>187</v>
      </c>
      <c r="B76" s="164">
        <v>150</v>
      </c>
      <c r="C76" s="134"/>
      <c r="D76" s="139"/>
      <c r="E76" s="139"/>
      <c r="F76" s="139"/>
      <c r="G76" s="139"/>
      <c r="H76" s="81"/>
    </row>
    <row r="77" spans="1:8" ht="13.5" thickBot="1">
      <c r="A77" s="165" t="s">
        <v>188</v>
      </c>
      <c r="B77" s="166">
        <v>50</v>
      </c>
      <c r="C77" s="69"/>
      <c r="D77" s="130"/>
      <c r="E77" s="130"/>
      <c r="F77" s="130"/>
      <c r="G77" s="12"/>
      <c r="H77" s="81"/>
    </row>
    <row r="78" spans="1:8" ht="13.5" thickBot="1">
      <c r="A78" s="165" t="s">
        <v>189</v>
      </c>
      <c r="B78" s="166">
        <v>500</v>
      </c>
      <c r="C78" s="69"/>
      <c r="D78" s="130"/>
      <c r="E78" s="130"/>
      <c r="F78" s="130"/>
      <c r="G78" s="12"/>
      <c r="H78" s="81"/>
    </row>
    <row r="79" spans="1:8" ht="13.5" thickBot="1">
      <c r="A79" s="165" t="s">
        <v>188</v>
      </c>
      <c r="B79" s="166">
        <v>50</v>
      </c>
      <c r="C79" s="81"/>
      <c r="D79" s="81"/>
      <c r="E79" s="81"/>
      <c r="F79" s="81"/>
      <c r="G79" s="81"/>
      <c r="H79" s="81"/>
    </row>
    <row r="80" spans="1:8" ht="13.5" thickBot="1">
      <c r="A80" s="165" t="s">
        <v>189</v>
      </c>
      <c r="B80" s="166">
        <v>500</v>
      </c>
    </row>
    <row r="81" spans="1:2" ht="13.5" thickBot="1">
      <c r="A81" s="165" t="s">
        <v>190</v>
      </c>
      <c r="B81" s="166">
        <v>900</v>
      </c>
    </row>
    <row r="82" spans="1:2" ht="13.5" thickBot="1">
      <c r="A82" s="165" t="s">
        <v>191</v>
      </c>
      <c r="B82" s="166">
        <v>1400</v>
      </c>
    </row>
    <row r="83" spans="1:2" ht="13.5" thickBot="1">
      <c r="A83" s="165" t="s">
        <v>192</v>
      </c>
      <c r="B83" s="166">
        <v>600</v>
      </c>
    </row>
    <row r="84" spans="1:2" ht="13.5" thickBot="1">
      <c r="A84" s="165" t="s">
        <v>192</v>
      </c>
      <c r="B84" s="166">
        <v>600</v>
      </c>
    </row>
    <row r="85" spans="1:2" ht="13.5" thickBot="1">
      <c r="A85" s="165" t="s">
        <v>193</v>
      </c>
      <c r="B85" s="166">
        <v>200</v>
      </c>
    </row>
    <row r="86" spans="1:2" ht="13.5" thickBot="1">
      <c r="A86" s="165" t="s">
        <v>194</v>
      </c>
      <c r="B86" s="166">
        <v>500</v>
      </c>
    </row>
    <row r="87" spans="1:2" ht="13.5" thickBot="1">
      <c r="A87" s="165" t="s">
        <v>195</v>
      </c>
      <c r="B87" s="166">
        <v>700</v>
      </c>
    </row>
    <row r="88" spans="1:2" ht="13.5" thickBot="1">
      <c r="A88" s="165" t="s">
        <v>196</v>
      </c>
      <c r="B88" s="166">
        <v>200</v>
      </c>
    </row>
    <row r="90" spans="1:2">
      <c r="A90" s="167" t="s">
        <v>197</v>
      </c>
    </row>
  </sheetData>
  <mergeCells count="11">
    <mergeCell ref="A2:H2"/>
    <mergeCell ref="A4:G4"/>
    <mergeCell ref="A5:G5"/>
    <mergeCell ref="A6:G6"/>
    <mergeCell ref="A31:G31"/>
    <mergeCell ref="A32:B32"/>
    <mergeCell ref="A58:G58"/>
    <mergeCell ref="A59:B59"/>
    <mergeCell ref="A7:H7"/>
    <mergeCell ref="A10:G10"/>
    <mergeCell ref="A11:B11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65" orientation="portrait" horizontalDpi="4294967293" r:id="rId1"/>
  <headerFooter alignWithMargins="0"/>
  <colBreaks count="1" manualBreakCount="1">
    <brk id="7" max="9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71"/>
  <sheetViews>
    <sheetView topLeftCell="A24" workbookViewId="0">
      <selection activeCell="P24" sqref="P1:Q65536"/>
    </sheetView>
  </sheetViews>
  <sheetFormatPr defaultRowHeight="12.75"/>
  <cols>
    <col min="1" max="1" width="8" customWidth="1"/>
    <col min="2" max="2" width="17.7109375" customWidth="1"/>
    <col min="3" max="3" width="6.42578125" customWidth="1"/>
    <col min="4" max="4" width="13" customWidth="1"/>
    <col min="5" max="5" width="9.28515625" customWidth="1"/>
    <col min="6" max="6" width="8.5703125" customWidth="1"/>
    <col min="7" max="7" width="10.85546875" bestFit="1" customWidth="1"/>
    <col min="8" max="8" width="9.85546875" bestFit="1" customWidth="1"/>
    <col min="9" max="9" width="11.5703125" bestFit="1" customWidth="1"/>
    <col min="10" max="10" width="12.28515625" bestFit="1" customWidth="1"/>
    <col min="11" max="11" width="13.42578125" bestFit="1" customWidth="1"/>
    <col min="13" max="13" width="16.42578125" customWidth="1"/>
    <col min="14" max="14" width="11.85546875" customWidth="1"/>
  </cols>
  <sheetData>
    <row r="1" spans="1:14" ht="23.25">
      <c r="A1" s="224" t="s">
        <v>115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80"/>
      <c r="M1" s="80"/>
      <c r="N1" s="80"/>
    </row>
    <row r="2" spans="1:14" ht="16.5">
      <c r="A2" s="226" t="s">
        <v>110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81"/>
      <c r="N2" s="81"/>
    </row>
    <row r="3" spans="1:14" ht="15">
      <c r="A3" s="88"/>
      <c r="B3" s="221" t="s">
        <v>111</v>
      </c>
      <c r="C3" s="221"/>
      <c r="D3" s="221"/>
      <c r="E3" s="221"/>
      <c r="F3" s="221"/>
      <c r="G3" s="221"/>
      <c r="H3" s="221"/>
      <c r="I3" s="221"/>
      <c r="J3" s="221"/>
      <c r="K3" s="221"/>
      <c r="L3" s="81"/>
      <c r="M3" s="81"/>
      <c r="N3" s="81"/>
    </row>
    <row r="4" spans="1:14" ht="15">
      <c r="A4" s="88"/>
      <c r="B4" s="221" t="s">
        <v>112</v>
      </c>
      <c r="C4" s="221"/>
      <c r="D4" s="221"/>
      <c r="E4" s="221"/>
      <c r="F4" s="221"/>
      <c r="G4" s="221"/>
      <c r="H4" s="221"/>
      <c r="I4" s="221"/>
      <c r="J4" s="221"/>
      <c r="K4" s="221"/>
      <c r="L4" s="81"/>
      <c r="M4" s="81"/>
      <c r="N4" s="81"/>
    </row>
    <row r="5" spans="1:14" ht="15">
      <c r="A5" s="88"/>
      <c r="B5" s="221" t="s">
        <v>113</v>
      </c>
      <c r="C5" s="221"/>
      <c r="D5" s="221"/>
      <c r="E5" s="221"/>
      <c r="F5" s="221"/>
      <c r="G5" s="221"/>
      <c r="H5" s="221"/>
      <c r="I5" s="221"/>
      <c r="J5" s="221"/>
      <c r="K5" s="221"/>
      <c r="L5" s="81"/>
      <c r="M5" s="81"/>
      <c r="N5" s="81"/>
    </row>
    <row r="6" spans="1:14" ht="18.75" thickBot="1">
      <c r="A6" s="222" t="s">
        <v>114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"/>
      <c r="M6" s="2"/>
      <c r="N6" s="2"/>
    </row>
    <row r="7" spans="1:14">
      <c r="L7" s="146"/>
      <c r="M7" s="80"/>
      <c r="N7" s="1"/>
    </row>
    <row r="8" spans="1:14" ht="13.5" thickBot="1">
      <c r="L8" s="147"/>
      <c r="M8" s="81"/>
      <c r="N8" s="82"/>
    </row>
    <row r="9" spans="1:14" ht="16.5" customHeight="1" thickBot="1">
      <c r="A9" s="214" t="s">
        <v>209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08" t="s">
        <v>164</v>
      </c>
      <c r="M9" s="209"/>
      <c r="N9" s="210"/>
    </row>
    <row r="10" spans="1:14" ht="16.5" customHeight="1" thickBot="1">
      <c r="A10" s="214" t="s">
        <v>30</v>
      </c>
      <c r="B10" s="215"/>
      <c r="C10" s="215"/>
      <c r="D10" s="215"/>
      <c r="E10" s="215"/>
      <c r="F10" s="215"/>
      <c r="G10" s="215"/>
      <c r="H10" s="215"/>
      <c r="I10" s="250"/>
      <c r="J10" s="124"/>
      <c r="K10" s="107"/>
      <c r="L10" s="211"/>
      <c r="M10" s="212"/>
      <c r="N10" s="213"/>
    </row>
    <row r="11" spans="1:14" ht="17.25" thickBot="1">
      <c r="A11" s="204" t="s">
        <v>15</v>
      </c>
      <c r="B11" s="205"/>
      <c r="C11" s="43" t="s">
        <v>8</v>
      </c>
      <c r="D11" s="42" t="s">
        <v>0</v>
      </c>
      <c r="E11" s="42" t="s">
        <v>76</v>
      </c>
      <c r="F11" s="42" t="s">
        <v>16</v>
      </c>
      <c r="G11" s="42" t="s">
        <v>146</v>
      </c>
      <c r="H11" s="42" t="s">
        <v>18</v>
      </c>
      <c r="I11" s="42" t="s">
        <v>17</v>
      </c>
      <c r="J11" s="43" t="s">
        <v>1</v>
      </c>
      <c r="K11" s="148" t="s">
        <v>75</v>
      </c>
      <c r="L11" s="64" t="s">
        <v>165</v>
      </c>
      <c r="M11" s="65"/>
      <c r="N11" s="142">
        <v>300</v>
      </c>
    </row>
    <row r="12" spans="1:14" ht="17.25" thickBot="1">
      <c r="A12" s="44" t="s">
        <v>19</v>
      </c>
      <c r="B12" s="45" t="s">
        <v>135</v>
      </c>
      <c r="C12" s="46">
        <v>11</v>
      </c>
      <c r="D12" s="111">
        <v>105809</v>
      </c>
      <c r="E12" s="47">
        <v>0</v>
      </c>
      <c r="F12" s="47">
        <v>1400</v>
      </c>
      <c r="G12" s="47">
        <f>(D12-E12-F12)*12.36%</f>
        <v>12904.952399999998</v>
      </c>
      <c r="H12" s="47">
        <v>842.03</v>
      </c>
      <c r="I12" s="47">
        <f>(D12-E12-F12+G12+H12)*0.5%</f>
        <v>590.77991199999997</v>
      </c>
      <c r="J12" s="48">
        <f>D12-E12-F12+G12+H12+I12</f>
        <v>118746.76231199999</v>
      </c>
      <c r="K12" s="49">
        <f>J12-G12</f>
        <v>105841.809912</v>
      </c>
      <c r="L12" s="67" t="s">
        <v>166</v>
      </c>
      <c r="M12" s="67"/>
      <c r="N12" s="143">
        <v>400</v>
      </c>
    </row>
    <row r="13" spans="1:14" ht="17.25" thickBot="1">
      <c r="A13" s="13" t="s">
        <v>19</v>
      </c>
      <c r="B13" s="4" t="s">
        <v>131</v>
      </c>
      <c r="C13" s="27" t="s">
        <v>134</v>
      </c>
      <c r="D13" s="99">
        <v>105063</v>
      </c>
      <c r="E13" s="5">
        <v>0</v>
      </c>
      <c r="F13" s="5">
        <v>1400</v>
      </c>
      <c r="G13" s="5">
        <f t="shared" ref="G13:G29" si="0">(D13-E13-F13)*12.36%</f>
        <v>12812.746799999999</v>
      </c>
      <c r="H13" s="47">
        <v>842.03</v>
      </c>
      <c r="I13" s="5">
        <f>(D13-E13-F13+G13+H13)*0.5%</f>
        <v>586.58888400000001</v>
      </c>
      <c r="J13" s="6">
        <f>D13-E13-F13+G13+H13+I13</f>
        <v>117904.36568399999</v>
      </c>
      <c r="K13" s="15">
        <f>J13-G13</f>
        <v>105091.618884</v>
      </c>
      <c r="L13" s="67" t="s">
        <v>167</v>
      </c>
      <c r="M13" s="67"/>
      <c r="N13" s="143">
        <v>500</v>
      </c>
    </row>
    <row r="14" spans="1:14" ht="17.25" thickBot="1">
      <c r="A14" s="13" t="s">
        <v>19</v>
      </c>
      <c r="B14" s="4" t="s">
        <v>23</v>
      </c>
      <c r="C14" s="27">
        <v>6</v>
      </c>
      <c r="D14" s="99">
        <v>105814</v>
      </c>
      <c r="E14" s="5">
        <v>0</v>
      </c>
      <c r="F14" s="5">
        <v>1400</v>
      </c>
      <c r="G14" s="5">
        <f t="shared" si="0"/>
        <v>12905.570399999999</v>
      </c>
      <c r="H14" s="47">
        <v>842.03</v>
      </c>
      <c r="I14" s="5">
        <f>(D14-E14-F14+G14+H14)*0.5%</f>
        <v>590.80800199999999</v>
      </c>
      <c r="J14" s="6">
        <f>D14-E14-F14+G14+H14+I14</f>
        <v>118752.408402</v>
      </c>
      <c r="K14" s="15">
        <f>J14-G14</f>
        <v>105846.838002</v>
      </c>
      <c r="L14" s="67" t="s">
        <v>168</v>
      </c>
      <c r="M14" s="67"/>
      <c r="N14" s="143">
        <v>600</v>
      </c>
    </row>
    <row r="15" spans="1:14" ht="17.25" thickBot="1">
      <c r="A15" s="13" t="s">
        <v>19</v>
      </c>
      <c r="B15" s="4" t="s">
        <v>24</v>
      </c>
      <c r="C15" s="27">
        <v>3</v>
      </c>
      <c r="D15" s="99">
        <v>105811</v>
      </c>
      <c r="E15" s="5">
        <v>0</v>
      </c>
      <c r="F15" s="5">
        <v>1400</v>
      </c>
      <c r="G15" s="5">
        <f t="shared" si="0"/>
        <v>12905.199599999998</v>
      </c>
      <c r="H15" s="47">
        <v>842.03</v>
      </c>
      <c r="I15" s="5">
        <f>(D15-E15-F15+G15+H15)*0.5%</f>
        <v>590.79114800000002</v>
      </c>
      <c r="J15" s="6">
        <f>D15-E15-F15+G15+H15+I15</f>
        <v>118749.020748</v>
      </c>
      <c r="K15" s="15">
        <f>J15-G15</f>
        <v>105843.821148</v>
      </c>
      <c r="L15" s="67" t="s">
        <v>169</v>
      </c>
      <c r="M15" s="67"/>
      <c r="N15" s="143">
        <v>700</v>
      </c>
    </row>
    <row r="16" spans="1:14" ht="17.25" thickBot="1">
      <c r="A16" s="13" t="s">
        <v>7</v>
      </c>
      <c r="B16" s="4" t="s">
        <v>20</v>
      </c>
      <c r="C16" s="27">
        <v>3</v>
      </c>
      <c r="D16" s="99">
        <v>111479</v>
      </c>
      <c r="E16" s="121">
        <v>4000</v>
      </c>
      <c r="F16" s="5">
        <v>1400</v>
      </c>
      <c r="G16" s="5">
        <f t="shared" si="0"/>
        <v>13111.364399999999</v>
      </c>
      <c r="H16" s="47">
        <v>842.03</v>
      </c>
      <c r="I16" s="5">
        <f t="shared" ref="I16:I27" si="1">(D16-E16-F16+G16+H16)*0.5%</f>
        <v>600.16197199999999</v>
      </c>
      <c r="J16" s="6">
        <f t="shared" ref="J16:J27" si="2">D16-E16-F16+G16+H16+I16</f>
        <v>120632.55637199999</v>
      </c>
      <c r="K16" s="15">
        <f t="shared" ref="K16:K27" si="3">J16-G16</f>
        <v>107521.191972</v>
      </c>
      <c r="L16" s="67" t="s">
        <v>170</v>
      </c>
      <c r="M16" s="67"/>
      <c r="N16" s="143">
        <v>800</v>
      </c>
    </row>
    <row r="17" spans="1:14" ht="17.25" thickBot="1">
      <c r="A17" s="13" t="s">
        <v>21</v>
      </c>
      <c r="B17" s="4" t="s">
        <v>22</v>
      </c>
      <c r="C17" s="27">
        <v>11</v>
      </c>
      <c r="D17" s="99">
        <v>108347</v>
      </c>
      <c r="E17" s="5">
        <v>0</v>
      </c>
      <c r="F17" s="5">
        <v>1400</v>
      </c>
      <c r="G17" s="5">
        <f t="shared" si="0"/>
        <v>13218.649199999998</v>
      </c>
      <c r="H17" s="47">
        <v>842.03</v>
      </c>
      <c r="I17" s="5">
        <f t="shared" si="1"/>
        <v>605.03839600000003</v>
      </c>
      <c r="J17" s="6">
        <f t="shared" si="2"/>
        <v>121612.717596</v>
      </c>
      <c r="K17" s="15">
        <f t="shared" si="3"/>
        <v>108394.068396</v>
      </c>
      <c r="L17" s="83" t="s">
        <v>171</v>
      </c>
      <c r="M17" s="83"/>
      <c r="N17" s="145">
        <v>900</v>
      </c>
    </row>
    <row r="18" spans="1:14" ht="13.5" thickBot="1">
      <c r="A18" s="13" t="s">
        <v>93</v>
      </c>
      <c r="B18" s="4" t="s">
        <v>90</v>
      </c>
      <c r="C18" s="27">
        <v>12</v>
      </c>
      <c r="D18" s="99">
        <v>111235</v>
      </c>
      <c r="E18" s="5">
        <v>0</v>
      </c>
      <c r="F18" s="5">
        <v>1400</v>
      </c>
      <c r="G18" s="5">
        <f t="shared" si="0"/>
        <v>13575.605999999998</v>
      </c>
      <c r="H18" s="47">
        <v>842.03</v>
      </c>
      <c r="I18" s="5">
        <f t="shared" si="1"/>
        <v>621.26318000000003</v>
      </c>
      <c r="J18" s="6">
        <f t="shared" si="2"/>
        <v>124873.89917999999</v>
      </c>
      <c r="K18" s="15">
        <f t="shared" si="3"/>
        <v>111298.29317999999</v>
      </c>
    </row>
    <row r="19" spans="1:14" ht="17.25" thickBot="1">
      <c r="A19" s="13" t="s">
        <v>128</v>
      </c>
      <c r="B19" s="4" t="s">
        <v>127</v>
      </c>
      <c r="C19" s="27">
        <v>1.9</v>
      </c>
      <c r="D19" s="99">
        <v>111582</v>
      </c>
      <c r="E19" s="5">
        <v>0</v>
      </c>
      <c r="F19" s="5">
        <v>1400</v>
      </c>
      <c r="G19" s="5">
        <f t="shared" si="0"/>
        <v>13618.495199999999</v>
      </c>
      <c r="H19" s="47">
        <v>842.03</v>
      </c>
      <c r="I19" s="5">
        <f t="shared" si="1"/>
        <v>623.212626</v>
      </c>
      <c r="J19" s="6">
        <f t="shared" si="2"/>
        <v>125265.737826</v>
      </c>
      <c r="K19" s="15">
        <f t="shared" si="3"/>
        <v>111647.24262599999</v>
      </c>
      <c r="L19" s="71"/>
      <c r="M19" s="71"/>
      <c r="N19" s="72"/>
    </row>
    <row r="20" spans="1:14" ht="17.25" thickBot="1">
      <c r="A20" s="13" t="s">
        <v>93</v>
      </c>
      <c r="B20" s="4" t="s">
        <v>129</v>
      </c>
      <c r="C20" s="27"/>
      <c r="D20" s="99">
        <v>108051</v>
      </c>
      <c r="E20" s="5">
        <v>0</v>
      </c>
      <c r="F20" s="5">
        <v>1400</v>
      </c>
      <c r="G20" s="5">
        <f t="shared" si="0"/>
        <v>13182.063599999999</v>
      </c>
      <c r="H20" s="47">
        <v>842.03</v>
      </c>
      <c r="I20" s="5">
        <f>(D20-E20-F20+G20+H20)*0.5%</f>
        <v>603.37546799999996</v>
      </c>
      <c r="J20" s="6">
        <f>D20-E20-F20+G20+H20+I20</f>
        <v>121278.46906799999</v>
      </c>
      <c r="K20" s="15">
        <f>J20-G20</f>
        <v>108096.405468</v>
      </c>
      <c r="L20" s="71"/>
      <c r="M20" s="71"/>
      <c r="N20" s="72"/>
    </row>
    <row r="21" spans="1:14" ht="17.25" thickBot="1">
      <c r="A21" s="13" t="s">
        <v>138</v>
      </c>
      <c r="B21" s="4" t="s">
        <v>137</v>
      </c>
      <c r="C21" s="27">
        <v>12</v>
      </c>
      <c r="D21" s="99">
        <v>109212</v>
      </c>
      <c r="E21" s="5">
        <v>0</v>
      </c>
      <c r="F21" s="5">
        <v>1400</v>
      </c>
      <c r="G21" s="5">
        <f t="shared" si="0"/>
        <v>13325.563199999999</v>
      </c>
      <c r="H21" s="47">
        <v>842.03</v>
      </c>
      <c r="I21" s="5">
        <f>(D21-E21-F21+G21+H21)*0.5%</f>
        <v>609.897966</v>
      </c>
      <c r="J21" s="6">
        <f>D21-E21-F21+G21+H21+I21</f>
        <v>122589.49116600001</v>
      </c>
      <c r="K21" s="15">
        <f>J21-G21</f>
        <v>109263.927966</v>
      </c>
      <c r="L21" s="71"/>
      <c r="M21" s="71"/>
      <c r="N21" s="72"/>
    </row>
    <row r="22" spans="1:14" ht="17.25" thickBot="1">
      <c r="A22" s="13" t="s">
        <v>138</v>
      </c>
      <c r="B22" s="4" t="s">
        <v>139</v>
      </c>
      <c r="C22" s="27">
        <v>12</v>
      </c>
      <c r="D22" s="99">
        <v>109490</v>
      </c>
      <c r="E22" s="5">
        <v>0</v>
      </c>
      <c r="F22" s="5">
        <v>1400</v>
      </c>
      <c r="G22" s="5">
        <f t="shared" si="0"/>
        <v>13359.923999999999</v>
      </c>
      <c r="H22" s="47">
        <v>842.03</v>
      </c>
      <c r="I22" s="5">
        <f>(D22-E22-F22+G22+H22)*0.5%</f>
        <v>611.45977000000005</v>
      </c>
      <c r="J22" s="6">
        <f>D22-E22-F22+G22+H22+I22</f>
        <v>122903.41377</v>
      </c>
      <c r="K22" s="15">
        <f>J22-G22</f>
        <v>109543.48977</v>
      </c>
      <c r="L22" s="71"/>
      <c r="M22" s="71"/>
      <c r="N22" s="72"/>
    </row>
    <row r="23" spans="1:14" ht="17.25" thickBot="1">
      <c r="A23" s="13" t="s">
        <v>138</v>
      </c>
      <c r="B23" s="4" t="s">
        <v>201</v>
      </c>
      <c r="C23" s="27">
        <v>10</v>
      </c>
      <c r="D23" s="99">
        <v>110986</v>
      </c>
      <c r="E23" s="5">
        <v>0</v>
      </c>
      <c r="F23" s="5">
        <v>1400</v>
      </c>
      <c r="G23" s="5">
        <f>(D23-E23-F23)*12.36%</f>
        <v>13544.829599999999</v>
      </c>
      <c r="H23" s="47">
        <v>842.03</v>
      </c>
      <c r="I23" s="5">
        <f>(D23-E23-F23+G23+H23)*0.5%</f>
        <v>619.86429799999996</v>
      </c>
      <c r="J23" s="6">
        <f>D23-E23-F23+G23+H23+I23</f>
        <v>124592.723898</v>
      </c>
      <c r="K23" s="15">
        <f>J23-G23</f>
        <v>111047.894298</v>
      </c>
      <c r="L23" s="71"/>
      <c r="M23" s="71"/>
      <c r="N23" s="72"/>
    </row>
    <row r="24" spans="1:14" ht="17.25" thickBot="1">
      <c r="A24" s="77" t="s">
        <v>108</v>
      </c>
      <c r="B24" s="4" t="s">
        <v>107</v>
      </c>
      <c r="C24" s="27">
        <v>3</v>
      </c>
      <c r="D24" s="99">
        <v>109195</v>
      </c>
      <c r="E24" s="5">
        <v>0</v>
      </c>
      <c r="F24" s="5">
        <v>1400</v>
      </c>
      <c r="G24" s="5">
        <f t="shared" si="0"/>
        <v>13323.462</v>
      </c>
      <c r="H24" s="47">
        <v>842.03</v>
      </c>
      <c r="I24" s="5">
        <f t="shared" si="1"/>
        <v>609.80246</v>
      </c>
      <c r="J24" s="6">
        <f t="shared" si="2"/>
        <v>122570.29446</v>
      </c>
      <c r="K24" s="15">
        <f t="shared" si="3"/>
        <v>109246.83246000001</v>
      </c>
      <c r="L24" s="71"/>
      <c r="M24" s="71"/>
      <c r="N24" s="72"/>
    </row>
    <row r="25" spans="1:14" ht="17.25" thickBot="1">
      <c r="A25" s="77" t="s">
        <v>109</v>
      </c>
      <c r="B25" s="4" t="s">
        <v>118</v>
      </c>
      <c r="C25" s="27">
        <v>8</v>
      </c>
      <c r="D25" s="99">
        <v>113225</v>
      </c>
      <c r="E25" s="5">
        <v>0</v>
      </c>
      <c r="F25" s="5">
        <v>1400</v>
      </c>
      <c r="G25" s="5">
        <f t="shared" si="0"/>
        <v>13821.569999999998</v>
      </c>
      <c r="H25" s="47">
        <v>842.03</v>
      </c>
      <c r="I25" s="5">
        <f t="shared" si="1"/>
        <v>632.44299999999998</v>
      </c>
      <c r="J25" s="6">
        <f t="shared" si="2"/>
        <v>127121.04299999999</v>
      </c>
      <c r="K25" s="15">
        <f t="shared" si="3"/>
        <v>113299.473</v>
      </c>
      <c r="L25" s="71"/>
      <c r="M25" s="71"/>
      <c r="N25" s="72"/>
    </row>
    <row r="26" spans="1:14" ht="17.25" thickBot="1">
      <c r="A26" s="77" t="s">
        <v>109</v>
      </c>
      <c r="B26" s="4" t="s">
        <v>136</v>
      </c>
      <c r="C26" s="27"/>
      <c r="D26" s="99">
        <v>108947</v>
      </c>
      <c r="E26" s="5">
        <v>0</v>
      </c>
      <c r="F26" s="5">
        <v>1400</v>
      </c>
      <c r="G26" s="5">
        <f t="shared" si="0"/>
        <v>13292.809199999998</v>
      </c>
      <c r="H26" s="47">
        <v>842.03</v>
      </c>
      <c r="I26" s="5">
        <f>(D26-E26-F26+G26+H26)*0.5%</f>
        <v>608.40919600000007</v>
      </c>
      <c r="J26" s="6">
        <f>D26-E26-F26+G26+H26+I26</f>
        <v>122290.248396</v>
      </c>
      <c r="K26" s="15">
        <f>J26-G26</f>
        <v>108997.43919599999</v>
      </c>
      <c r="L26" s="71"/>
      <c r="M26" s="71"/>
      <c r="N26" s="72"/>
    </row>
    <row r="27" spans="1:14" ht="17.25" thickBot="1">
      <c r="A27" s="77" t="s">
        <v>130</v>
      </c>
      <c r="B27" s="4" t="s">
        <v>132</v>
      </c>
      <c r="C27" s="27" t="s">
        <v>133</v>
      </c>
      <c r="D27" s="99">
        <v>107551</v>
      </c>
      <c r="E27" s="5">
        <v>0</v>
      </c>
      <c r="F27" s="5">
        <v>1400</v>
      </c>
      <c r="G27" s="5">
        <f t="shared" si="0"/>
        <v>13120.263599999998</v>
      </c>
      <c r="H27" s="47">
        <v>842.03</v>
      </c>
      <c r="I27" s="5">
        <f t="shared" si="1"/>
        <v>600.56646799999999</v>
      </c>
      <c r="J27" s="6">
        <f t="shared" si="2"/>
        <v>120713.86006800001</v>
      </c>
      <c r="K27" s="15">
        <f t="shared" si="3"/>
        <v>107593.596468</v>
      </c>
      <c r="L27" s="71"/>
      <c r="M27" s="71"/>
      <c r="N27" s="72"/>
    </row>
    <row r="28" spans="1:14" ht="13.5" thickBot="1">
      <c r="A28" s="13" t="s">
        <v>2</v>
      </c>
      <c r="B28" s="4" t="s">
        <v>96</v>
      </c>
      <c r="C28" s="27" t="s">
        <v>31</v>
      </c>
      <c r="D28" s="99">
        <v>99789</v>
      </c>
      <c r="E28" s="5">
        <v>0</v>
      </c>
      <c r="F28" s="5">
        <v>0</v>
      </c>
      <c r="G28" s="5">
        <f t="shared" si="0"/>
        <v>12333.920399999999</v>
      </c>
      <c r="H28" s="47">
        <v>842.03</v>
      </c>
      <c r="I28" s="5">
        <f>(D28-E28-F28+G28+H28)*0.5%</f>
        <v>564.82475199999999</v>
      </c>
      <c r="J28" s="6">
        <f>D28-E28-F28+G28+H28+I28</f>
        <v>113529.775152</v>
      </c>
      <c r="K28" s="15">
        <f>J28-G28</f>
        <v>101195.854752</v>
      </c>
    </row>
    <row r="29" spans="1:14" ht="13.5" thickBot="1">
      <c r="A29" s="20" t="s">
        <v>2</v>
      </c>
      <c r="B29" s="21" t="s">
        <v>97</v>
      </c>
      <c r="C29" s="28" t="s">
        <v>31</v>
      </c>
      <c r="D29" s="102">
        <v>99789</v>
      </c>
      <c r="E29" s="22">
        <v>0</v>
      </c>
      <c r="F29" s="22">
        <v>0</v>
      </c>
      <c r="G29" s="22">
        <f t="shared" si="0"/>
        <v>12333.920399999999</v>
      </c>
      <c r="H29" s="47">
        <v>842.03</v>
      </c>
      <c r="I29" s="22">
        <f>(D29-E29-F29+G29+H29)*0.5%</f>
        <v>564.82475199999999</v>
      </c>
      <c r="J29" s="32">
        <f>D29-E29-F29+G29+H29+I29</f>
        <v>113529.775152</v>
      </c>
      <c r="K29" s="23">
        <f>J29-G29</f>
        <v>101195.854752</v>
      </c>
    </row>
    <row r="30" spans="1:14" ht="13.5" thickBot="1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45" t="s">
        <v>25</v>
      </c>
      <c r="B31" s="246"/>
      <c r="C31" s="246"/>
      <c r="D31" s="246"/>
      <c r="E31" s="246"/>
      <c r="F31" s="246"/>
      <c r="G31" s="246"/>
      <c r="H31" s="246"/>
      <c r="I31" s="246"/>
      <c r="J31" s="246"/>
      <c r="K31" s="1"/>
      <c r="L31" s="146"/>
      <c r="M31" s="80"/>
      <c r="N31" s="1"/>
    </row>
    <row r="32" spans="1:14" ht="13.5" customHeight="1" thickBot="1">
      <c r="A32" s="232" t="s">
        <v>15</v>
      </c>
      <c r="B32" s="247"/>
      <c r="C32" s="58" t="s">
        <v>8</v>
      </c>
      <c r="D32" s="40" t="s">
        <v>0</v>
      </c>
      <c r="E32" s="40" t="s">
        <v>76</v>
      </c>
      <c r="F32" s="40" t="s">
        <v>16</v>
      </c>
      <c r="G32" s="40" t="s">
        <v>146</v>
      </c>
      <c r="H32" s="40" t="s">
        <v>18</v>
      </c>
      <c r="I32" s="40" t="s">
        <v>17</v>
      </c>
      <c r="J32" s="39" t="s">
        <v>1</v>
      </c>
      <c r="K32" s="41" t="s">
        <v>75</v>
      </c>
      <c r="L32" s="209" t="s">
        <v>172</v>
      </c>
      <c r="M32" s="209"/>
      <c r="N32" s="210"/>
    </row>
    <row r="33" spans="1:14" ht="13.5" customHeight="1" thickBot="1">
      <c r="A33" s="33" t="s">
        <v>7</v>
      </c>
      <c r="B33" s="34" t="s">
        <v>26</v>
      </c>
      <c r="C33" s="35">
        <v>0.9</v>
      </c>
      <c r="D33" s="101">
        <v>110468</v>
      </c>
      <c r="E33" s="198">
        <v>4000</v>
      </c>
      <c r="F33" s="36">
        <v>1400</v>
      </c>
      <c r="G33" s="36">
        <f t="shared" ref="G33:G56" si="4">(D33-E33-F33)*12.36%</f>
        <v>12986.404799999998</v>
      </c>
      <c r="H33" s="47">
        <v>842.03</v>
      </c>
      <c r="I33" s="36">
        <f t="shared" ref="I33:I56" si="5">(D33-E33-F33+G33+H33)*0.5%</f>
        <v>594.48217399999999</v>
      </c>
      <c r="J33" s="37">
        <f t="shared" ref="J33:J56" si="6">D33-E33-F33+G33+H33+I33</f>
        <v>119490.91697400001</v>
      </c>
      <c r="K33" s="38">
        <f t="shared" ref="K33:K39" si="7">J33-G33</f>
        <v>106504.512174</v>
      </c>
      <c r="L33" s="212"/>
      <c r="M33" s="212"/>
      <c r="N33" s="213"/>
    </row>
    <row r="34" spans="1:14" ht="17.25" thickBot="1">
      <c r="A34" s="13" t="s">
        <v>141</v>
      </c>
      <c r="B34" s="4" t="s">
        <v>140</v>
      </c>
      <c r="C34" s="27">
        <v>1</v>
      </c>
      <c r="D34" s="99">
        <v>107536</v>
      </c>
      <c r="E34" s="5">
        <v>0</v>
      </c>
      <c r="F34" s="5">
        <v>1400</v>
      </c>
      <c r="G34" s="5">
        <f t="shared" si="4"/>
        <v>13118.409599999999</v>
      </c>
      <c r="H34" s="47">
        <v>842.03</v>
      </c>
      <c r="I34" s="5">
        <f t="shared" si="5"/>
        <v>600.48219800000004</v>
      </c>
      <c r="J34" s="6">
        <f t="shared" si="6"/>
        <v>120696.921798</v>
      </c>
      <c r="K34" s="15">
        <f t="shared" si="7"/>
        <v>107578.512198</v>
      </c>
      <c r="L34" s="65" t="s">
        <v>173</v>
      </c>
      <c r="M34" s="65"/>
      <c r="N34" s="142">
        <v>300</v>
      </c>
    </row>
    <row r="35" spans="1:14" ht="17.25" thickBot="1">
      <c r="A35" s="13" t="s">
        <v>144</v>
      </c>
      <c r="B35" s="4" t="s">
        <v>142</v>
      </c>
      <c r="C35" s="27">
        <v>1.2</v>
      </c>
      <c r="D35" s="99">
        <v>106288</v>
      </c>
      <c r="E35" s="99">
        <v>0</v>
      </c>
      <c r="F35" s="5">
        <v>1400</v>
      </c>
      <c r="G35" s="5">
        <f t="shared" si="4"/>
        <v>12964.156799999999</v>
      </c>
      <c r="H35" s="47">
        <v>842.03</v>
      </c>
      <c r="I35" s="99">
        <f t="shared" si="5"/>
        <v>593.47093399999994</v>
      </c>
      <c r="J35" s="113">
        <f t="shared" si="6"/>
        <v>119287.65773399999</v>
      </c>
      <c r="K35" s="114">
        <f t="shared" si="7"/>
        <v>106323.500934</v>
      </c>
      <c r="L35" s="67" t="s">
        <v>174</v>
      </c>
      <c r="M35" s="67"/>
      <c r="N35" s="143">
        <v>400</v>
      </c>
    </row>
    <row r="36" spans="1:14" ht="17.25" thickBot="1">
      <c r="A36" s="14" t="s">
        <v>6</v>
      </c>
      <c r="B36" s="9" t="s">
        <v>12</v>
      </c>
      <c r="C36" s="27">
        <v>8</v>
      </c>
      <c r="D36" s="99">
        <v>105992</v>
      </c>
      <c r="E36" s="5">
        <v>0</v>
      </c>
      <c r="F36" s="5">
        <v>1400</v>
      </c>
      <c r="G36" s="5">
        <f t="shared" si="4"/>
        <v>12927.571199999998</v>
      </c>
      <c r="H36" s="47">
        <v>842.03</v>
      </c>
      <c r="I36" s="5">
        <f t="shared" si="5"/>
        <v>591.80800600000009</v>
      </c>
      <c r="J36" s="6">
        <f t="shared" si="6"/>
        <v>118953.40920600001</v>
      </c>
      <c r="K36" s="15">
        <f t="shared" si="7"/>
        <v>106025.83800600001</v>
      </c>
      <c r="L36" s="67" t="s">
        <v>175</v>
      </c>
      <c r="M36" s="67"/>
      <c r="N36" s="143">
        <v>500</v>
      </c>
    </row>
    <row r="37" spans="1:14" ht="17.25" thickBot="1">
      <c r="A37" s="14" t="s">
        <v>6</v>
      </c>
      <c r="B37" s="9" t="s">
        <v>145</v>
      </c>
      <c r="C37" s="27">
        <v>8</v>
      </c>
      <c r="D37" s="99">
        <v>107484</v>
      </c>
      <c r="E37" s="5">
        <v>0</v>
      </c>
      <c r="F37" s="5">
        <v>1400</v>
      </c>
      <c r="G37" s="5">
        <f t="shared" si="4"/>
        <v>13111.982399999999</v>
      </c>
      <c r="H37" s="47">
        <v>842.03</v>
      </c>
      <c r="I37" s="5">
        <f t="shared" si="5"/>
        <v>600.19006200000001</v>
      </c>
      <c r="J37" s="6">
        <f t="shared" si="6"/>
        <v>120638.20246199999</v>
      </c>
      <c r="K37" s="15">
        <f t="shared" si="7"/>
        <v>107526.22006199999</v>
      </c>
      <c r="L37" s="67" t="s">
        <v>176</v>
      </c>
      <c r="M37" s="67"/>
      <c r="N37" s="143">
        <v>600</v>
      </c>
    </row>
    <row r="38" spans="1:14" ht="17.25" thickBot="1">
      <c r="A38" s="14" t="s">
        <v>27</v>
      </c>
      <c r="B38" s="9" t="s">
        <v>28</v>
      </c>
      <c r="C38" s="27">
        <v>8</v>
      </c>
      <c r="D38" s="99">
        <v>103295</v>
      </c>
      <c r="E38" s="5">
        <v>0</v>
      </c>
      <c r="F38" s="5">
        <v>1400</v>
      </c>
      <c r="G38" s="5">
        <f t="shared" si="4"/>
        <v>12594.221999999998</v>
      </c>
      <c r="H38" s="47">
        <v>842.03</v>
      </c>
      <c r="I38" s="5">
        <f t="shared" si="5"/>
        <v>576.65625999999997</v>
      </c>
      <c r="J38" s="6">
        <f t="shared" si="6"/>
        <v>115907.90826</v>
      </c>
      <c r="K38" s="15">
        <f t="shared" si="7"/>
        <v>103313.68626</v>
      </c>
      <c r="L38" s="67" t="s">
        <v>177</v>
      </c>
      <c r="M38" s="67"/>
      <c r="N38" s="143">
        <v>700</v>
      </c>
    </row>
    <row r="39" spans="1:14" ht="17.25" thickBot="1">
      <c r="A39" s="14" t="s">
        <v>27</v>
      </c>
      <c r="B39" s="194" t="s">
        <v>117</v>
      </c>
      <c r="C39" s="27">
        <v>18</v>
      </c>
      <c r="D39" s="99">
        <v>104499</v>
      </c>
      <c r="E39" s="5">
        <v>0</v>
      </c>
      <c r="F39" s="5">
        <v>1400</v>
      </c>
      <c r="G39" s="5">
        <f t="shared" si="4"/>
        <v>12743.036399999999</v>
      </c>
      <c r="H39" s="47">
        <v>842.03</v>
      </c>
      <c r="I39" s="5">
        <f t="shared" si="5"/>
        <v>583.42033200000003</v>
      </c>
      <c r="J39" s="6">
        <f t="shared" si="6"/>
        <v>117267.48673199999</v>
      </c>
      <c r="K39" s="15">
        <f t="shared" si="7"/>
        <v>104524.45033199999</v>
      </c>
      <c r="L39" s="67" t="s">
        <v>178</v>
      </c>
      <c r="M39" s="67"/>
      <c r="N39" s="143">
        <v>750</v>
      </c>
    </row>
    <row r="40" spans="1:14" ht="17.25" thickBot="1">
      <c r="A40" s="14" t="s">
        <v>10</v>
      </c>
      <c r="B40" s="9" t="s">
        <v>9</v>
      </c>
      <c r="C40" s="27">
        <v>1.2</v>
      </c>
      <c r="D40" s="99">
        <v>106667</v>
      </c>
      <c r="E40" s="5">
        <v>0</v>
      </c>
      <c r="F40" s="5">
        <v>1400</v>
      </c>
      <c r="G40" s="5">
        <f t="shared" si="4"/>
        <v>13011.001199999999</v>
      </c>
      <c r="H40" s="47">
        <v>842.03</v>
      </c>
      <c r="I40" s="5">
        <f t="shared" si="5"/>
        <v>595.60015599999997</v>
      </c>
      <c r="J40" s="6">
        <f t="shared" si="6"/>
        <v>119715.631356</v>
      </c>
      <c r="K40" s="15">
        <f t="shared" ref="K40:K47" si="8">J40-G40</f>
        <v>106704.630156</v>
      </c>
      <c r="L40" s="83" t="s">
        <v>179</v>
      </c>
      <c r="M40" s="83"/>
      <c r="N40" s="145">
        <v>800</v>
      </c>
    </row>
    <row r="41" spans="1:14" ht="13.5" thickBot="1">
      <c r="A41" s="14" t="s">
        <v>79</v>
      </c>
      <c r="B41" s="9" t="s">
        <v>77</v>
      </c>
      <c r="C41" s="27">
        <v>0.35</v>
      </c>
      <c r="D41" s="99">
        <v>110401</v>
      </c>
      <c r="E41" s="5">
        <v>0</v>
      </c>
      <c r="F41" s="5">
        <v>1400</v>
      </c>
      <c r="G41" s="5">
        <f t="shared" si="4"/>
        <v>13472.523599999999</v>
      </c>
      <c r="H41" s="47">
        <v>842.03</v>
      </c>
      <c r="I41" s="5">
        <f t="shared" si="5"/>
        <v>616.57776799999999</v>
      </c>
      <c r="J41" s="6">
        <f t="shared" si="6"/>
        <v>123932.131368</v>
      </c>
      <c r="K41" s="15">
        <f t="shared" si="8"/>
        <v>110459.607768</v>
      </c>
    </row>
    <row r="42" spans="1:14" ht="13.5" thickBot="1">
      <c r="A42" s="14" t="s">
        <v>80</v>
      </c>
      <c r="B42" s="4" t="s">
        <v>78</v>
      </c>
      <c r="C42" s="27">
        <v>0.12</v>
      </c>
      <c r="D42" s="99">
        <v>112797</v>
      </c>
      <c r="E42" s="121">
        <v>2000</v>
      </c>
      <c r="F42" s="5">
        <v>1400</v>
      </c>
      <c r="G42" s="5">
        <f t="shared" si="4"/>
        <v>13521.4692</v>
      </c>
      <c r="H42" s="47">
        <v>842.03</v>
      </c>
      <c r="I42" s="5">
        <f t="shared" si="5"/>
        <v>618.80249600000002</v>
      </c>
      <c r="J42" s="6">
        <f t="shared" si="6"/>
        <v>124379.30169599999</v>
      </c>
      <c r="K42" s="15">
        <f t="shared" si="8"/>
        <v>110857.83249599999</v>
      </c>
    </row>
    <row r="43" spans="1:14" ht="17.25" thickBot="1">
      <c r="A43" s="14" t="s">
        <v>11</v>
      </c>
      <c r="B43" s="9" t="s">
        <v>155</v>
      </c>
      <c r="C43" s="27">
        <v>0.28000000000000003</v>
      </c>
      <c r="D43" s="99">
        <v>108071</v>
      </c>
      <c r="E43" s="5">
        <v>0</v>
      </c>
      <c r="F43" s="5">
        <v>1400</v>
      </c>
      <c r="G43" s="5">
        <f t="shared" si="4"/>
        <v>13184.535599999999</v>
      </c>
      <c r="H43" s="47">
        <v>842.03</v>
      </c>
      <c r="I43" s="5">
        <f t="shared" si="5"/>
        <v>603.48782800000004</v>
      </c>
      <c r="J43" s="6">
        <f t="shared" si="6"/>
        <v>121301.053428</v>
      </c>
      <c r="K43" s="15">
        <f t="shared" si="8"/>
        <v>108116.517828</v>
      </c>
      <c r="L43" s="71"/>
      <c r="M43" s="71"/>
      <c r="N43" s="72"/>
    </row>
    <row r="44" spans="1:14" ht="17.25" thickBot="1">
      <c r="A44" s="14" t="s">
        <v>11</v>
      </c>
      <c r="B44" s="9" t="s">
        <v>154</v>
      </c>
      <c r="C44" s="27">
        <v>0.22</v>
      </c>
      <c r="D44" s="99">
        <v>108270</v>
      </c>
      <c r="E44" s="5">
        <v>0</v>
      </c>
      <c r="F44" s="5">
        <v>1400</v>
      </c>
      <c r="G44" s="5">
        <f t="shared" si="4"/>
        <v>13209.131999999998</v>
      </c>
      <c r="H44" s="47">
        <v>842.03</v>
      </c>
      <c r="I44" s="5">
        <f t="shared" si="5"/>
        <v>604.60581000000002</v>
      </c>
      <c r="J44" s="6">
        <f t="shared" si="6"/>
        <v>121525.76780999999</v>
      </c>
      <c r="K44" s="15">
        <f>J44-G44</f>
        <v>108316.63580999999</v>
      </c>
      <c r="L44" s="71"/>
      <c r="M44" s="71"/>
      <c r="N44" s="72"/>
    </row>
    <row r="45" spans="1:14" ht="14.25" thickBot="1">
      <c r="A45" s="14" t="s">
        <v>125</v>
      </c>
      <c r="B45" s="9" t="s">
        <v>126</v>
      </c>
      <c r="C45" s="27">
        <v>0.3</v>
      </c>
      <c r="D45" s="99">
        <v>107190</v>
      </c>
      <c r="E45" s="5">
        <v>0</v>
      </c>
      <c r="F45" s="5">
        <v>1400</v>
      </c>
      <c r="G45" s="5">
        <f t="shared" si="4"/>
        <v>13075.643999999998</v>
      </c>
      <c r="H45" s="47">
        <v>842.03</v>
      </c>
      <c r="I45" s="5">
        <f t="shared" si="5"/>
        <v>598.53836999999999</v>
      </c>
      <c r="J45" s="6">
        <f t="shared" si="6"/>
        <v>120306.21236999999</v>
      </c>
      <c r="K45" s="15">
        <f>J45-G45</f>
        <v>107230.56836999999</v>
      </c>
      <c r="L45" s="57" t="s">
        <v>84</v>
      </c>
    </row>
    <row r="46" spans="1:14" ht="13.5" thickBot="1">
      <c r="A46" s="14" t="s">
        <v>37</v>
      </c>
      <c r="B46" s="9" t="s">
        <v>38</v>
      </c>
      <c r="C46" s="27">
        <v>0.43</v>
      </c>
      <c r="D46" s="99">
        <v>113855</v>
      </c>
      <c r="E46" s="5">
        <v>0</v>
      </c>
      <c r="F46" s="5">
        <v>1400</v>
      </c>
      <c r="G46" s="5">
        <f t="shared" si="4"/>
        <v>13899.437999999998</v>
      </c>
      <c r="H46" s="47">
        <v>842.03</v>
      </c>
      <c r="I46" s="5">
        <f t="shared" si="5"/>
        <v>635.98234000000002</v>
      </c>
      <c r="J46" s="6">
        <f t="shared" si="6"/>
        <v>127832.45034</v>
      </c>
      <c r="K46" s="15">
        <f t="shared" si="8"/>
        <v>113933.01234</v>
      </c>
      <c r="N46" s="115"/>
    </row>
    <row r="47" spans="1:14" ht="13.5" thickBot="1">
      <c r="A47" s="14" t="s">
        <v>37</v>
      </c>
      <c r="B47" s="9" t="s">
        <v>39</v>
      </c>
      <c r="C47" s="27">
        <v>0.33</v>
      </c>
      <c r="D47" s="99">
        <v>114795</v>
      </c>
      <c r="E47" s="5">
        <v>0</v>
      </c>
      <c r="F47" s="5">
        <v>1400</v>
      </c>
      <c r="G47" s="5">
        <f t="shared" si="4"/>
        <v>14015.621999999999</v>
      </c>
      <c r="H47" s="47">
        <v>842.03</v>
      </c>
      <c r="I47" s="5">
        <f t="shared" si="5"/>
        <v>641.26326000000006</v>
      </c>
      <c r="J47" s="6">
        <f t="shared" si="6"/>
        <v>128893.91526000001</v>
      </c>
      <c r="K47" s="15">
        <f t="shared" si="8"/>
        <v>114878.29326000001</v>
      </c>
    </row>
    <row r="48" spans="1:14" ht="13.5" thickBot="1">
      <c r="A48" s="14" t="s">
        <v>37</v>
      </c>
      <c r="B48" s="9" t="s">
        <v>123</v>
      </c>
      <c r="C48" s="27">
        <v>0.22</v>
      </c>
      <c r="D48" s="99">
        <v>114753</v>
      </c>
      <c r="E48" s="5">
        <v>0</v>
      </c>
      <c r="F48" s="5">
        <v>1400</v>
      </c>
      <c r="G48" s="5">
        <f t="shared" si="4"/>
        <v>14010.430799999998</v>
      </c>
      <c r="H48" s="47">
        <v>842.03</v>
      </c>
      <c r="I48" s="5">
        <f t="shared" si="5"/>
        <v>641.02730400000007</v>
      </c>
      <c r="J48" s="6">
        <f t="shared" si="6"/>
        <v>128846.488104</v>
      </c>
      <c r="K48" s="15">
        <f t="shared" ref="K48:K56" si="9">J48-G48</f>
        <v>114836.057304</v>
      </c>
    </row>
    <row r="49" spans="1:14" ht="13.5" thickBot="1">
      <c r="A49" s="14" t="s">
        <v>37</v>
      </c>
      <c r="B49" s="4" t="s">
        <v>119</v>
      </c>
      <c r="C49" s="27"/>
      <c r="D49" s="99">
        <v>108044</v>
      </c>
      <c r="E49" s="5">
        <v>0</v>
      </c>
      <c r="F49" s="5">
        <v>1400</v>
      </c>
      <c r="G49" s="5">
        <f t="shared" si="4"/>
        <v>13181.198399999999</v>
      </c>
      <c r="H49" s="47">
        <v>842.03</v>
      </c>
      <c r="I49" s="5">
        <f t="shared" si="5"/>
        <v>603.336142</v>
      </c>
      <c r="J49" s="6">
        <f t="shared" si="6"/>
        <v>121270.56454199999</v>
      </c>
      <c r="K49" s="15">
        <f t="shared" si="9"/>
        <v>108089.366142</v>
      </c>
    </row>
    <row r="50" spans="1:14" ht="13.5" thickBot="1">
      <c r="A50" s="14" t="s">
        <v>37</v>
      </c>
      <c r="B50" s="4" t="s">
        <v>150</v>
      </c>
      <c r="C50" s="27"/>
      <c r="D50" s="99">
        <v>111796</v>
      </c>
      <c r="E50" s="5">
        <v>0</v>
      </c>
      <c r="F50" s="5">
        <v>1400</v>
      </c>
      <c r="G50" s="5">
        <f t="shared" si="4"/>
        <v>13644.945599999999</v>
      </c>
      <c r="H50" s="47">
        <v>842.03</v>
      </c>
      <c r="I50" s="5">
        <f t="shared" si="5"/>
        <v>624.41487800000004</v>
      </c>
      <c r="J50" s="6">
        <f t="shared" si="6"/>
        <v>125507.390478</v>
      </c>
      <c r="K50" s="15">
        <f>J50-G50</f>
        <v>111862.44487800001</v>
      </c>
    </row>
    <row r="51" spans="1:14" ht="13.5" thickBot="1">
      <c r="A51" s="13" t="s">
        <v>37</v>
      </c>
      <c r="B51" s="4" t="s">
        <v>143</v>
      </c>
      <c r="C51" s="27"/>
      <c r="D51" s="99">
        <v>107735</v>
      </c>
      <c r="E51" s="99">
        <v>0</v>
      </c>
      <c r="F51" s="5">
        <v>1400</v>
      </c>
      <c r="G51" s="5">
        <f t="shared" si="4"/>
        <v>13143.005999999999</v>
      </c>
      <c r="H51" s="47">
        <v>842.03</v>
      </c>
      <c r="I51" s="99">
        <f t="shared" si="5"/>
        <v>601.60018000000002</v>
      </c>
      <c r="J51" s="113">
        <f t="shared" si="6"/>
        <v>120921.63617999999</v>
      </c>
      <c r="K51" s="114">
        <f>J51-G51</f>
        <v>107778.63017999999</v>
      </c>
    </row>
    <row r="52" spans="1:14" ht="13.5" thickBot="1">
      <c r="A52" s="14" t="s">
        <v>2</v>
      </c>
      <c r="B52" s="9" t="s">
        <v>3</v>
      </c>
      <c r="C52" s="27" t="s">
        <v>31</v>
      </c>
      <c r="D52" s="99">
        <v>100619</v>
      </c>
      <c r="E52" s="5">
        <v>0</v>
      </c>
      <c r="F52" s="5">
        <v>0</v>
      </c>
      <c r="G52" s="5">
        <f t="shared" si="4"/>
        <v>12436.508399999999</v>
      </c>
      <c r="H52" s="47">
        <v>842.03</v>
      </c>
      <c r="I52" s="5">
        <f t="shared" si="5"/>
        <v>569.48769199999992</v>
      </c>
      <c r="J52" s="6">
        <f t="shared" si="6"/>
        <v>114467.02609199999</v>
      </c>
      <c r="K52" s="15">
        <f t="shared" si="9"/>
        <v>102030.51769199999</v>
      </c>
    </row>
    <row r="53" spans="1:14" ht="13.5" thickBot="1">
      <c r="A53" s="14" t="s">
        <v>2</v>
      </c>
      <c r="B53" s="9" t="s">
        <v>4</v>
      </c>
      <c r="C53" s="27" t="s">
        <v>31</v>
      </c>
      <c r="D53" s="99">
        <v>100022</v>
      </c>
      <c r="E53" s="5">
        <v>0</v>
      </c>
      <c r="F53" s="5">
        <v>0</v>
      </c>
      <c r="G53" s="5">
        <f t="shared" si="4"/>
        <v>12362.7192</v>
      </c>
      <c r="H53" s="47">
        <v>842.03</v>
      </c>
      <c r="I53" s="5">
        <f t="shared" si="5"/>
        <v>566.13374599999997</v>
      </c>
      <c r="J53" s="6">
        <f t="shared" si="6"/>
        <v>113792.882946</v>
      </c>
      <c r="K53" s="15">
        <f t="shared" si="9"/>
        <v>101430.16374600001</v>
      </c>
    </row>
    <row r="54" spans="1:14" ht="13.5" thickBot="1">
      <c r="A54" s="13" t="s">
        <v>2</v>
      </c>
      <c r="B54" s="4" t="s">
        <v>14</v>
      </c>
      <c r="C54" s="27" t="s">
        <v>31</v>
      </c>
      <c r="D54" s="99">
        <v>102856</v>
      </c>
      <c r="E54" s="5">
        <v>0</v>
      </c>
      <c r="F54" s="5">
        <v>0</v>
      </c>
      <c r="G54" s="5">
        <f t="shared" si="4"/>
        <v>12713.0016</v>
      </c>
      <c r="H54" s="47">
        <v>842.03</v>
      </c>
      <c r="I54" s="5">
        <f t="shared" si="5"/>
        <v>582.05515800000001</v>
      </c>
      <c r="J54" s="6">
        <f t="shared" si="6"/>
        <v>116993.086758</v>
      </c>
      <c r="K54" s="15">
        <f t="shared" si="9"/>
        <v>104280.085158</v>
      </c>
    </row>
    <row r="55" spans="1:14" ht="13.5" thickBot="1">
      <c r="A55" s="14" t="s">
        <v>2</v>
      </c>
      <c r="B55" s="9" t="s">
        <v>5</v>
      </c>
      <c r="C55" s="27" t="s">
        <v>31</v>
      </c>
      <c r="D55" s="99">
        <v>98818</v>
      </c>
      <c r="E55" s="5">
        <v>0</v>
      </c>
      <c r="F55" s="5">
        <v>0</v>
      </c>
      <c r="G55" s="5">
        <f t="shared" si="4"/>
        <v>12213.904799999998</v>
      </c>
      <c r="H55" s="47">
        <v>842.03</v>
      </c>
      <c r="I55" s="5">
        <f t="shared" si="5"/>
        <v>559.36967400000003</v>
      </c>
      <c r="J55" s="6">
        <f t="shared" si="6"/>
        <v>112433.304474</v>
      </c>
      <c r="K55" s="15">
        <f t="shared" si="9"/>
        <v>100219.399674</v>
      </c>
    </row>
    <row r="56" spans="1:14" ht="13.5" thickBot="1">
      <c r="A56" s="50" t="s">
        <v>2</v>
      </c>
      <c r="B56" s="51" t="s">
        <v>32</v>
      </c>
      <c r="C56" s="28" t="s">
        <v>31</v>
      </c>
      <c r="D56" s="102">
        <v>103594</v>
      </c>
      <c r="E56" s="52">
        <v>0</v>
      </c>
      <c r="F56" s="52">
        <v>0</v>
      </c>
      <c r="G56" s="22">
        <f t="shared" si="4"/>
        <v>12804.218399999998</v>
      </c>
      <c r="H56" s="47">
        <v>842.03</v>
      </c>
      <c r="I56" s="22">
        <f t="shared" si="5"/>
        <v>586.20124199999998</v>
      </c>
      <c r="J56" s="32">
        <f t="shared" si="6"/>
        <v>117826.44964199999</v>
      </c>
      <c r="K56" s="23">
        <f t="shared" si="9"/>
        <v>105022.23124199999</v>
      </c>
    </row>
    <row r="57" spans="1:14" ht="13.5" thickBot="1">
      <c r="B57" s="3"/>
      <c r="D57" s="7"/>
      <c r="E57" s="7"/>
      <c r="F57" s="7"/>
      <c r="G57" s="7"/>
      <c r="H57" s="7"/>
      <c r="I57" s="7"/>
      <c r="J57" s="8"/>
    </row>
    <row r="58" spans="1:14" ht="16.5" thickBot="1">
      <c r="A58" s="218" t="s">
        <v>29</v>
      </c>
      <c r="B58" s="248"/>
      <c r="C58" s="248"/>
      <c r="D58" s="248"/>
      <c r="E58" s="248"/>
      <c r="F58" s="248"/>
      <c r="G58" s="248"/>
      <c r="H58" s="248"/>
      <c r="I58" s="248"/>
      <c r="J58" s="249"/>
      <c r="K58" s="1"/>
    </row>
    <row r="59" spans="1:14" ht="13.5" thickBot="1">
      <c r="A59" s="206" t="s">
        <v>15</v>
      </c>
      <c r="B59" s="244"/>
      <c r="C59" s="40" t="s">
        <v>8</v>
      </c>
      <c r="D59" s="40" t="s">
        <v>0</v>
      </c>
      <c r="E59" s="40" t="s">
        <v>76</v>
      </c>
      <c r="F59" s="40" t="s">
        <v>16</v>
      </c>
      <c r="G59" s="40" t="s">
        <v>146</v>
      </c>
      <c r="H59" s="40" t="s">
        <v>18</v>
      </c>
      <c r="I59" s="40" t="s">
        <v>17</v>
      </c>
      <c r="J59" s="39" t="s">
        <v>1</v>
      </c>
      <c r="K59" s="41" t="s">
        <v>75</v>
      </c>
    </row>
    <row r="60" spans="1:14" ht="13.5" thickBot="1">
      <c r="A60" s="54" t="s">
        <v>34</v>
      </c>
      <c r="B60" s="55" t="s">
        <v>92</v>
      </c>
      <c r="C60" s="35">
        <v>0.92</v>
      </c>
      <c r="D60" s="103">
        <v>108380</v>
      </c>
      <c r="E60" s="56">
        <v>0</v>
      </c>
      <c r="F60" s="36">
        <v>1400</v>
      </c>
      <c r="G60" s="36">
        <f t="shared" ref="G60:G69" si="10">(D60-E60-F60)*12.36%</f>
        <v>13222.727999999999</v>
      </c>
      <c r="H60" s="47">
        <v>842.03</v>
      </c>
      <c r="I60" s="36">
        <f t="shared" ref="I60:I69" si="11">(D60-E60-F60+G60+H60)*0.5%</f>
        <v>605.22379000000001</v>
      </c>
      <c r="J60" s="37">
        <f t="shared" ref="J60:J69" si="12">D60-E60-F60+G60+H60+I60</f>
        <v>121649.98179000001</v>
      </c>
      <c r="K60" s="38">
        <f t="shared" ref="K60:K69" si="13">J60-G60</f>
        <v>108427.25379</v>
      </c>
      <c r="M60" s="131"/>
      <c r="N60" s="173"/>
    </row>
    <row r="61" spans="1:14" ht="13.5" thickBot="1">
      <c r="A61" s="24" t="s">
        <v>34</v>
      </c>
      <c r="B61" s="18" t="s">
        <v>91</v>
      </c>
      <c r="C61" s="27">
        <v>2</v>
      </c>
      <c r="D61" s="104">
        <v>108380</v>
      </c>
      <c r="E61" s="17">
        <v>0</v>
      </c>
      <c r="F61" s="5">
        <v>1400</v>
      </c>
      <c r="G61" s="5">
        <f t="shared" si="10"/>
        <v>13222.727999999999</v>
      </c>
      <c r="H61" s="47">
        <v>842.03</v>
      </c>
      <c r="I61" s="5">
        <f t="shared" si="11"/>
        <v>605.22379000000001</v>
      </c>
      <c r="J61" s="6">
        <f t="shared" si="12"/>
        <v>121649.98179000001</v>
      </c>
      <c r="K61" s="15">
        <f>J61-G61</f>
        <v>108427.25379</v>
      </c>
      <c r="M61" s="131"/>
      <c r="N61" s="173"/>
    </row>
    <row r="62" spans="1:14" ht="13.5" thickBot="1">
      <c r="A62" s="24" t="s">
        <v>34</v>
      </c>
      <c r="B62" s="18" t="s">
        <v>163</v>
      </c>
      <c r="C62" s="27">
        <v>2</v>
      </c>
      <c r="D62" s="104">
        <v>108877</v>
      </c>
      <c r="E62" s="17">
        <v>0</v>
      </c>
      <c r="F62" s="5">
        <v>1400</v>
      </c>
      <c r="G62" s="5">
        <f t="shared" si="10"/>
        <v>13284.157199999998</v>
      </c>
      <c r="H62" s="47">
        <v>842.03</v>
      </c>
      <c r="I62" s="5">
        <f t="shared" si="11"/>
        <v>608.01593600000001</v>
      </c>
      <c r="J62" s="6">
        <f t="shared" si="12"/>
        <v>122211.203136</v>
      </c>
      <c r="K62" s="15">
        <f>J62-G62</f>
        <v>108927.04593599999</v>
      </c>
      <c r="M62" s="131"/>
      <c r="N62" s="173"/>
    </row>
    <row r="63" spans="1:14" ht="13.5" thickBot="1">
      <c r="A63" s="24" t="s">
        <v>83</v>
      </c>
      <c r="B63" s="18" t="s">
        <v>13</v>
      </c>
      <c r="C63" s="27">
        <v>4.2</v>
      </c>
      <c r="D63" s="104">
        <v>108479</v>
      </c>
      <c r="E63" s="17">
        <v>0</v>
      </c>
      <c r="F63" s="5">
        <v>1400</v>
      </c>
      <c r="G63" s="5">
        <f t="shared" si="10"/>
        <v>13234.964399999999</v>
      </c>
      <c r="H63" s="47">
        <v>842.03</v>
      </c>
      <c r="I63" s="5">
        <f t="shared" si="11"/>
        <v>605.77997200000004</v>
      </c>
      <c r="J63" s="6">
        <f t="shared" si="12"/>
        <v>121761.774372</v>
      </c>
      <c r="K63" s="15">
        <f t="shared" si="13"/>
        <v>108526.809972</v>
      </c>
      <c r="M63" s="131"/>
      <c r="N63" s="173"/>
    </row>
    <row r="64" spans="1:14" ht="13.5" thickBot="1">
      <c r="A64" s="24" t="s">
        <v>41</v>
      </c>
      <c r="B64" s="18" t="s">
        <v>40</v>
      </c>
      <c r="C64" s="27">
        <v>6.5</v>
      </c>
      <c r="D64" s="104">
        <v>111862</v>
      </c>
      <c r="E64" s="17">
        <v>0</v>
      </c>
      <c r="F64" s="5">
        <v>1400</v>
      </c>
      <c r="G64" s="5">
        <f t="shared" si="10"/>
        <v>13653.103199999998</v>
      </c>
      <c r="H64" s="47">
        <v>842.03</v>
      </c>
      <c r="I64" s="5">
        <f t="shared" si="11"/>
        <v>624.78566599999999</v>
      </c>
      <c r="J64" s="6">
        <f t="shared" si="12"/>
        <v>125581.91886599999</v>
      </c>
      <c r="K64" s="15">
        <f t="shared" si="13"/>
        <v>111928.81566599999</v>
      </c>
      <c r="M64" s="131"/>
      <c r="N64" s="173"/>
    </row>
    <row r="65" spans="1:14" ht="13.5" thickBot="1">
      <c r="A65" s="24" t="s">
        <v>89</v>
      </c>
      <c r="B65" s="18" t="s">
        <v>88</v>
      </c>
      <c r="C65" s="27">
        <v>30</v>
      </c>
      <c r="D65" s="104">
        <v>117046</v>
      </c>
      <c r="E65" s="17">
        <v>0</v>
      </c>
      <c r="F65" s="5">
        <v>1400</v>
      </c>
      <c r="G65" s="5">
        <f t="shared" si="10"/>
        <v>14293.845599999999</v>
      </c>
      <c r="H65" s="47">
        <v>842.03</v>
      </c>
      <c r="I65" s="5">
        <f t="shared" si="11"/>
        <v>653.90937800000006</v>
      </c>
      <c r="J65" s="6">
        <f t="shared" si="12"/>
        <v>131435.78497800001</v>
      </c>
      <c r="K65" s="15">
        <f>J65-G65</f>
        <v>117141.93937800001</v>
      </c>
      <c r="M65" s="131"/>
      <c r="N65" s="173"/>
    </row>
    <row r="66" spans="1:14" ht="13.5" thickBot="1">
      <c r="A66" s="24" t="s">
        <v>82</v>
      </c>
      <c r="B66" s="18" t="s">
        <v>81</v>
      </c>
      <c r="C66" s="27">
        <v>50</v>
      </c>
      <c r="D66" s="104">
        <v>117345</v>
      </c>
      <c r="E66" s="17">
        <v>0</v>
      </c>
      <c r="F66" s="5">
        <v>1400</v>
      </c>
      <c r="G66" s="5">
        <f t="shared" si="10"/>
        <v>14330.801999999998</v>
      </c>
      <c r="H66" s="47">
        <v>842.03</v>
      </c>
      <c r="I66" s="5">
        <f t="shared" si="11"/>
        <v>655.58915999999999</v>
      </c>
      <c r="J66" s="6">
        <f t="shared" si="12"/>
        <v>131773.42116</v>
      </c>
      <c r="K66" s="15">
        <f t="shared" si="13"/>
        <v>117442.61916</v>
      </c>
      <c r="M66" s="131"/>
      <c r="N66" s="173"/>
    </row>
    <row r="67" spans="1:14" ht="13.5" thickBot="1">
      <c r="A67" s="24" t="s">
        <v>2</v>
      </c>
      <c r="B67" s="18" t="s">
        <v>33</v>
      </c>
      <c r="C67" s="27" t="s">
        <v>31</v>
      </c>
      <c r="D67" s="104">
        <v>104001</v>
      </c>
      <c r="E67" s="17">
        <v>0</v>
      </c>
      <c r="F67" s="17">
        <v>0</v>
      </c>
      <c r="G67" s="5">
        <f t="shared" si="10"/>
        <v>12854.523599999999</v>
      </c>
      <c r="H67" s="47">
        <v>842.03</v>
      </c>
      <c r="I67" s="5">
        <f t="shared" si="11"/>
        <v>588.48776799999996</v>
      </c>
      <c r="J67" s="6">
        <f t="shared" si="12"/>
        <v>118286.04136800001</v>
      </c>
      <c r="K67" s="15">
        <f t="shared" si="13"/>
        <v>105431.51776800001</v>
      </c>
      <c r="M67" s="131"/>
      <c r="N67" s="173"/>
    </row>
    <row r="68" spans="1:14" ht="13.5" thickBot="1">
      <c r="A68" s="24" t="s">
        <v>2</v>
      </c>
      <c r="B68" s="18" t="s">
        <v>35</v>
      </c>
      <c r="C68" s="27" t="s">
        <v>31</v>
      </c>
      <c r="D68" s="104">
        <v>106191</v>
      </c>
      <c r="E68" s="17">
        <v>0</v>
      </c>
      <c r="F68" s="17">
        <v>0</v>
      </c>
      <c r="G68" s="5">
        <f t="shared" si="10"/>
        <v>13125.207599999998</v>
      </c>
      <c r="H68" s="47">
        <v>842.03</v>
      </c>
      <c r="I68" s="5">
        <f t="shared" si="11"/>
        <v>600.79118800000003</v>
      </c>
      <c r="J68" s="6">
        <f t="shared" si="12"/>
        <v>120759.028788</v>
      </c>
      <c r="K68" s="15">
        <f t="shared" si="13"/>
        <v>107633.821188</v>
      </c>
      <c r="M68" s="131"/>
      <c r="N68" s="173"/>
    </row>
    <row r="69" spans="1:14" ht="13.5" thickBot="1">
      <c r="A69" s="53" t="s">
        <v>2</v>
      </c>
      <c r="B69" s="25" t="s">
        <v>36</v>
      </c>
      <c r="C69" s="28" t="s">
        <v>31</v>
      </c>
      <c r="D69" s="105">
        <v>104648</v>
      </c>
      <c r="E69" s="26">
        <v>0</v>
      </c>
      <c r="F69" s="26">
        <v>0</v>
      </c>
      <c r="G69" s="22">
        <f t="shared" si="10"/>
        <v>12934.492799999998</v>
      </c>
      <c r="H69" s="47">
        <v>842.03</v>
      </c>
      <c r="I69" s="22">
        <f t="shared" si="11"/>
        <v>592.122614</v>
      </c>
      <c r="J69" s="32">
        <f t="shared" si="12"/>
        <v>119016.645414</v>
      </c>
      <c r="K69" s="23">
        <f t="shared" si="13"/>
        <v>106082.15261400001</v>
      </c>
      <c r="M69" s="131"/>
      <c r="N69" s="173"/>
    </row>
    <row r="71" spans="1:14" ht="13.5">
      <c r="A71" s="57"/>
    </row>
  </sheetData>
  <mergeCells count="15">
    <mergeCell ref="B5:K5"/>
    <mergeCell ref="A6:K6"/>
    <mergeCell ref="A2:L2"/>
    <mergeCell ref="A1:K1"/>
    <mergeCell ref="B3:K3"/>
    <mergeCell ref="B4:K4"/>
    <mergeCell ref="A59:B59"/>
    <mergeCell ref="A31:J31"/>
    <mergeCell ref="A32:B32"/>
    <mergeCell ref="A58:J58"/>
    <mergeCell ref="L9:N10"/>
    <mergeCell ref="L32:N33"/>
    <mergeCell ref="A9:K9"/>
    <mergeCell ref="A10:I10"/>
    <mergeCell ref="A11:B11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50" orientation="landscape" horizontalDpi="4294967293" r:id="rId1"/>
  <headerFooter alignWithMargins="0"/>
  <ignoredErrors>
    <ignoredError sqref="B33 B3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I77"/>
  <sheetViews>
    <sheetView topLeftCell="A28" zoomScale="130" zoomScaleNormal="115" workbookViewId="0">
      <selection activeCell="J28" sqref="J1:K65536"/>
    </sheetView>
  </sheetViews>
  <sheetFormatPr defaultRowHeight="12.75"/>
  <cols>
    <col min="1" max="1" width="2.28515625" customWidth="1"/>
    <col min="2" max="2" width="11.85546875" customWidth="1"/>
    <col min="3" max="3" width="17.7109375" customWidth="1"/>
    <col min="4" max="4" width="6.42578125" customWidth="1"/>
    <col min="5" max="6" width="11.42578125" customWidth="1"/>
    <col min="7" max="7" width="9.28515625" customWidth="1"/>
    <col min="8" max="8" width="9.5703125" customWidth="1"/>
  </cols>
  <sheetData>
    <row r="1" spans="2:9" ht="23.25">
      <c r="B1" s="252" t="s">
        <v>115</v>
      </c>
      <c r="C1" s="252"/>
      <c r="D1" s="252"/>
      <c r="E1" s="252"/>
      <c r="F1" s="252"/>
      <c r="G1" s="252"/>
      <c r="H1" s="252"/>
      <c r="I1" s="252"/>
    </row>
    <row r="2" spans="2:9" ht="16.5">
      <c r="B2" s="89" t="s">
        <v>116</v>
      </c>
      <c r="C2" s="89"/>
      <c r="D2" s="89"/>
      <c r="E2" s="89"/>
      <c r="F2" s="89"/>
      <c r="G2" s="89"/>
      <c r="H2" s="89"/>
      <c r="I2" s="89"/>
    </row>
    <row r="3" spans="2:9" ht="15">
      <c r="B3" s="221" t="s">
        <v>111</v>
      </c>
      <c r="C3" s="221"/>
      <c r="D3" s="221"/>
      <c r="E3" s="221"/>
      <c r="F3" s="221"/>
      <c r="G3" s="221"/>
      <c r="H3" s="221"/>
      <c r="I3" s="91"/>
    </row>
    <row r="4" spans="2:9" ht="15">
      <c r="B4" s="221" t="s">
        <v>112</v>
      </c>
      <c r="C4" s="221"/>
      <c r="D4" s="221"/>
      <c r="E4" s="221"/>
      <c r="F4" s="221"/>
      <c r="G4" s="221"/>
      <c r="H4" s="221"/>
      <c r="I4" s="91"/>
    </row>
    <row r="5" spans="2:9" ht="15">
      <c r="B5" s="221" t="s">
        <v>113</v>
      </c>
      <c r="C5" s="221"/>
      <c r="D5" s="221"/>
      <c r="E5" s="221"/>
      <c r="F5" s="221"/>
      <c r="G5" s="221"/>
      <c r="H5" s="221"/>
      <c r="I5" s="91"/>
    </row>
    <row r="6" spans="2:9" ht="18">
      <c r="B6" s="238" t="s">
        <v>114</v>
      </c>
      <c r="C6" s="238"/>
      <c r="D6" s="238"/>
      <c r="E6" s="238"/>
      <c r="F6" s="238"/>
      <c r="G6" s="238"/>
      <c r="H6" s="238"/>
      <c r="I6" s="238"/>
    </row>
    <row r="7" spans="2:9" ht="18.75" thickBot="1">
      <c r="B7" s="92"/>
      <c r="C7" s="92"/>
      <c r="D7" s="92"/>
      <c r="E7" s="92"/>
      <c r="F7" s="92"/>
      <c r="G7" s="92"/>
      <c r="H7" s="92"/>
      <c r="I7" s="92"/>
    </row>
    <row r="8" spans="2:9" ht="15.75" thickBot="1">
      <c r="B8" s="190" t="s">
        <v>208</v>
      </c>
      <c r="C8" s="90"/>
      <c r="D8" s="90"/>
      <c r="E8" s="90"/>
      <c r="F8" s="90"/>
      <c r="G8" s="90"/>
      <c r="H8" s="90"/>
      <c r="I8" s="191"/>
    </row>
    <row r="9" spans="2:9" ht="16.5" thickBot="1">
      <c r="B9" s="214" t="s">
        <v>30</v>
      </c>
      <c r="C9" s="215"/>
      <c r="D9" s="215"/>
      <c r="E9" s="215"/>
      <c r="F9" s="215"/>
      <c r="G9" s="215"/>
      <c r="H9" s="253"/>
    </row>
    <row r="10" spans="2:9" ht="13.5" thickBot="1">
      <c r="B10" s="254" t="s">
        <v>15</v>
      </c>
      <c r="C10" s="255"/>
      <c r="D10" s="59" t="s">
        <v>8</v>
      </c>
      <c r="E10" s="150" t="s">
        <v>0</v>
      </c>
      <c r="F10" s="150" t="s">
        <v>181</v>
      </c>
      <c r="G10" s="150" t="s">
        <v>180</v>
      </c>
      <c r="H10" s="151" t="s">
        <v>1</v>
      </c>
    </row>
    <row r="11" spans="2:9">
      <c r="B11" s="33" t="s">
        <v>19</v>
      </c>
      <c r="C11" s="34" t="s">
        <v>135</v>
      </c>
      <c r="D11" s="35">
        <v>11</v>
      </c>
      <c r="E11" s="101">
        <v>102775</v>
      </c>
      <c r="F11" s="101">
        <f>E11+E11*12.36%</f>
        <v>115477.98999999999</v>
      </c>
      <c r="G11" s="36">
        <f>F11*5%</f>
        <v>5773.8994999999995</v>
      </c>
      <c r="H11" s="63">
        <f>F11+G11</f>
        <v>121251.88949999999</v>
      </c>
    </row>
    <row r="12" spans="2:9">
      <c r="B12" s="13" t="s">
        <v>19</v>
      </c>
      <c r="C12" s="4" t="s">
        <v>131</v>
      </c>
      <c r="D12" s="27" t="s">
        <v>134</v>
      </c>
      <c r="E12" s="99">
        <v>101875</v>
      </c>
      <c r="F12" s="101">
        <f t="shared" ref="F12:F28" si="0">E12+E12*12.36%</f>
        <v>114466.75</v>
      </c>
      <c r="G12" s="36">
        <f t="shared" ref="G12:G28" si="1">F12*5%</f>
        <v>5723.3375000000005</v>
      </c>
      <c r="H12" s="63">
        <f t="shared" ref="H12:H28" si="2">F12+G12</f>
        <v>120190.08749999999</v>
      </c>
    </row>
    <row r="13" spans="2:9">
      <c r="B13" s="13" t="s">
        <v>19</v>
      </c>
      <c r="C13" s="4" t="s">
        <v>23</v>
      </c>
      <c r="D13" s="27">
        <v>6</v>
      </c>
      <c r="E13" s="99">
        <v>103775</v>
      </c>
      <c r="F13" s="101">
        <f t="shared" si="0"/>
        <v>116601.59</v>
      </c>
      <c r="G13" s="36">
        <f t="shared" si="1"/>
        <v>5830.0794999999998</v>
      </c>
      <c r="H13" s="63">
        <f t="shared" si="2"/>
        <v>122431.66949999999</v>
      </c>
    </row>
    <row r="14" spans="2:9">
      <c r="B14" s="13" t="s">
        <v>19</v>
      </c>
      <c r="C14" s="4" t="s">
        <v>24</v>
      </c>
      <c r="D14" s="27">
        <v>3</v>
      </c>
      <c r="E14" s="99">
        <v>103775</v>
      </c>
      <c r="F14" s="101">
        <f t="shared" si="0"/>
        <v>116601.59</v>
      </c>
      <c r="G14" s="36">
        <f t="shared" si="1"/>
        <v>5830.0794999999998</v>
      </c>
      <c r="H14" s="63">
        <f t="shared" si="2"/>
        <v>122431.66949999999</v>
      </c>
    </row>
    <row r="15" spans="2:9">
      <c r="B15" s="13" t="s">
        <v>7</v>
      </c>
      <c r="C15" s="4" t="s">
        <v>20</v>
      </c>
      <c r="D15" s="27">
        <v>3</v>
      </c>
      <c r="E15" s="99">
        <v>104925</v>
      </c>
      <c r="F15" s="101">
        <f t="shared" si="0"/>
        <v>117893.73</v>
      </c>
      <c r="G15" s="36">
        <f t="shared" si="1"/>
        <v>5894.6864999999998</v>
      </c>
      <c r="H15" s="63">
        <f t="shared" si="2"/>
        <v>123788.41649999999</v>
      </c>
    </row>
    <row r="16" spans="2:9">
      <c r="B16" s="13" t="s">
        <v>21</v>
      </c>
      <c r="C16" s="4" t="s">
        <v>22</v>
      </c>
      <c r="D16" s="27">
        <v>11</v>
      </c>
      <c r="E16" s="99">
        <v>105375</v>
      </c>
      <c r="F16" s="101">
        <f t="shared" si="0"/>
        <v>118399.35</v>
      </c>
      <c r="G16" s="36">
        <f t="shared" si="1"/>
        <v>5919.9675000000007</v>
      </c>
      <c r="H16" s="63">
        <f t="shared" si="2"/>
        <v>124319.3175</v>
      </c>
    </row>
    <row r="17" spans="2:8">
      <c r="B17" s="13" t="s">
        <v>93</v>
      </c>
      <c r="C17" s="4" t="s">
        <v>90</v>
      </c>
      <c r="D17" s="27">
        <v>12</v>
      </c>
      <c r="E17" s="99">
        <v>107825</v>
      </c>
      <c r="F17" s="101">
        <f t="shared" si="0"/>
        <v>121152.17</v>
      </c>
      <c r="G17" s="36">
        <f t="shared" si="1"/>
        <v>6057.6085000000003</v>
      </c>
      <c r="H17" s="63">
        <f t="shared" si="2"/>
        <v>127209.7785</v>
      </c>
    </row>
    <row r="18" spans="2:8">
      <c r="B18" s="13" t="s">
        <v>93</v>
      </c>
      <c r="C18" s="4" t="s">
        <v>129</v>
      </c>
      <c r="D18" s="27"/>
      <c r="E18" s="99">
        <v>104625</v>
      </c>
      <c r="F18" s="101">
        <f t="shared" si="0"/>
        <v>117556.65</v>
      </c>
      <c r="G18" s="36">
        <f t="shared" si="1"/>
        <v>5877.8325000000004</v>
      </c>
      <c r="H18" s="63">
        <f t="shared" si="2"/>
        <v>123434.4825</v>
      </c>
    </row>
    <row r="19" spans="2:8">
      <c r="B19" s="13" t="s">
        <v>138</v>
      </c>
      <c r="C19" s="4" t="s">
        <v>137</v>
      </c>
      <c r="D19" s="27">
        <v>12</v>
      </c>
      <c r="E19" s="99">
        <v>106195</v>
      </c>
      <c r="F19" s="101">
        <f t="shared" si="0"/>
        <v>119320.702</v>
      </c>
      <c r="G19" s="36">
        <f t="shared" si="1"/>
        <v>5966.035100000001</v>
      </c>
      <c r="H19" s="63">
        <f t="shared" si="2"/>
        <v>125286.7371</v>
      </c>
    </row>
    <row r="20" spans="2:8">
      <c r="B20" s="13" t="s">
        <v>138</v>
      </c>
      <c r="C20" s="4" t="s">
        <v>139</v>
      </c>
      <c r="D20" s="27">
        <v>12</v>
      </c>
      <c r="E20" s="99">
        <v>106575</v>
      </c>
      <c r="F20" s="101">
        <f t="shared" si="0"/>
        <v>119747.67</v>
      </c>
      <c r="G20" s="36">
        <f t="shared" si="1"/>
        <v>5987.3834999999999</v>
      </c>
      <c r="H20" s="63">
        <f t="shared" si="2"/>
        <v>125735.05349999999</v>
      </c>
    </row>
    <row r="21" spans="2:8">
      <c r="B21" s="13" t="s">
        <v>138</v>
      </c>
      <c r="C21" s="179" t="s">
        <v>201</v>
      </c>
      <c r="D21" s="27">
        <v>10</v>
      </c>
      <c r="E21" s="99">
        <v>107875</v>
      </c>
      <c r="F21" s="101">
        <f t="shared" si="0"/>
        <v>121208.35</v>
      </c>
      <c r="G21" s="36">
        <f t="shared" si="1"/>
        <v>6060.4175000000005</v>
      </c>
      <c r="H21" s="63">
        <f t="shared" si="2"/>
        <v>127268.7675</v>
      </c>
    </row>
    <row r="22" spans="2:8">
      <c r="B22" s="13" t="s">
        <v>128</v>
      </c>
      <c r="C22" s="4" t="s">
        <v>127</v>
      </c>
      <c r="D22" s="27">
        <v>1.9</v>
      </c>
      <c r="E22" s="99">
        <v>108675</v>
      </c>
      <c r="F22" s="101">
        <f t="shared" si="0"/>
        <v>122107.23</v>
      </c>
      <c r="G22" s="36">
        <f t="shared" si="1"/>
        <v>6105.3615</v>
      </c>
      <c r="H22" s="63">
        <f t="shared" si="2"/>
        <v>128212.59149999999</v>
      </c>
    </row>
    <row r="23" spans="2:8">
      <c r="B23" s="77" t="s">
        <v>108</v>
      </c>
      <c r="C23" s="4" t="s">
        <v>107</v>
      </c>
      <c r="D23" s="27">
        <v>3</v>
      </c>
      <c r="E23" s="99">
        <v>106075</v>
      </c>
      <c r="F23" s="101">
        <f t="shared" si="0"/>
        <v>119185.87</v>
      </c>
      <c r="G23" s="36">
        <f t="shared" si="1"/>
        <v>5959.2934999999998</v>
      </c>
      <c r="H23" s="63">
        <f t="shared" si="2"/>
        <v>125145.1635</v>
      </c>
    </row>
    <row r="24" spans="2:8">
      <c r="B24" s="77" t="s">
        <v>109</v>
      </c>
      <c r="C24" s="4" t="s">
        <v>118</v>
      </c>
      <c r="D24" s="27">
        <v>8</v>
      </c>
      <c r="E24" s="99">
        <v>110125</v>
      </c>
      <c r="F24" s="101">
        <f t="shared" si="0"/>
        <v>123736.45</v>
      </c>
      <c r="G24" s="36">
        <f t="shared" si="1"/>
        <v>6186.8225000000002</v>
      </c>
      <c r="H24" s="63">
        <f t="shared" si="2"/>
        <v>129923.27249999999</v>
      </c>
    </row>
    <row r="25" spans="2:8">
      <c r="B25" s="77" t="s">
        <v>109</v>
      </c>
      <c r="C25" s="4" t="s">
        <v>136</v>
      </c>
      <c r="D25" s="27"/>
      <c r="E25" s="99">
        <v>105852</v>
      </c>
      <c r="F25" s="101">
        <f t="shared" si="0"/>
        <v>118935.3072</v>
      </c>
      <c r="G25" s="36">
        <f t="shared" si="1"/>
        <v>5946.7653600000003</v>
      </c>
      <c r="H25" s="63">
        <f t="shared" si="2"/>
        <v>124882.07256</v>
      </c>
    </row>
    <row r="26" spans="2:8">
      <c r="B26" s="77" t="s">
        <v>130</v>
      </c>
      <c r="C26" s="4" t="s">
        <v>132</v>
      </c>
      <c r="D26" s="27" t="s">
        <v>133</v>
      </c>
      <c r="E26" s="99">
        <v>105675</v>
      </c>
      <c r="F26" s="101">
        <f t="shared" si="0"/>
        <v>118736.43</v>
      </c>
      <c r="G26" s="36">
        <f t="shared" si="1"/>
        <v>5936.8215</v>
      </c>
      <c r="H26" s="63">
        <f t="shared" si="2"/>
        <v>124673.2515</v>
      </c>
    </row>
    <row r="27" spans="2:8">
      <c r="B27" s="13" t="s">
        <v>2</v>
      </c>
      <c r="C27" s="4" t="s">
        <v>96</v>
      </c>
      <c r="D27" s="27" t="s">
        <v>31</v>
      </c>
      <c r="E27" s="99">
        <v>97975</v>
      </c>
      <c r="F27" s="101">
        <f t="shared" si="0"/>
        <v>110084.70999999999</v>
      </c>
      <c r="G27" s="36">
        <f t="shared" si="1"/>
        <v>5504.2354999999998</v>
      </c>
      <c r="H27" s="63">
        <f t="shared" si="2"/>
        <v>115588.94549999999</v>
      </c>
    </row>
    <row r="28" spans="2:8" ht="13.5" thickBot="1">
      <c r="B28" s="20" t="s">
        <v>2</v>
      </c>
      <c r="C28" s="21" t="s">
        <v>97</v>
      </c>
      <c r="D28" s="28" t="s">
        <v>31</v>
      </c>
      <c r="E28" s="102">
        <v>97975</v>
      </c>
      <c r="F28" s="102">
        <f t="shared" si="0"/>
        <v>110084.70999999999</v>
      </c>
      <c r="G28" s="22">
        <f t="shared" si="1"/>
        <v>5504.2354999999998</v>
      </c>
      <c r="H28" s="149">
        <f t="shared" si="2"/>
        <v>115588.94549999999</v>
      </c>
    </row>
    <row r="29" spans="2:8" ht="13.5" thickBot="1">
      <c r="C29" s="3"/>
      <c r="E29" s="7"/>
      <c r="F29" s="7"/>
      <c r="G29" s="7"/>
      <c r="H29" s="7"/>
    </row>
    <row r="30" spans="2:8" ht="16.5" thickBot="1">
      <c r="B30" s="228" t="s">
        <v>25</v>
      </c>
      <c r="C30" s="229"/>
      <c r="D30" s="229"/>
      <c r="E30" s="229"/>
      <c r="F30" s="229"/>
      <c r="G30" s="229"/>
      <c r="H30" s="236"/>
    </row>
    <row r="31" spans="2:8" ht="13.5" thickBot="1">
      <c r="B31" s="232" t="s">
        <v>15</v>
      </c>
      <c r="C31" s="247"/>
      <c r="D31" s="58" t="s">
        <v>8</v>
      </c>
      <c r="E31" s="61" t="s">
        <v>0</v>
      </c>
      <c r="F31" s="61" t="s">
        <v>181</v>
      </c>
      <c r="G31" s="61" t="s">
        <v>180</v>
      </c>
      <c r="H31" s="62" t="s">
        <v>1</v>
      </c>
    </row>
    <row r="32" spans="2:8">
      <c r="B32" s="44" t="s">
        <v>7</v>
      </c>
      <c r="C32" s="45" t="s">
        <v>26</v>
      </c>
      <c r="D32" s="46">
        <v>0.9</v>
      </c>
      <c r="E32" s="111">
        <v>103705</v>
      </c>
      <c r="F32" s="101">
        <f t="shared" ref="F32:F55" si="3">E32+E32*12.36%</f>
        <v>116522.93799999999</v>
      </c>
      <c r="G32" s="36">
        <f t="shared" ref="G32:G55" si="4">F32*5%</f>
        <v>5826.1468999999997</v>
      </c>
      <c r="H32" s="63">
        <f t="shared" ref="H32:H55" si="5">F32+G32</f>
        <v>122349.08489999999</v>
      </c>
    </row>
    <row r="33" spans="2:8">
      <c r="B33" s="74" t="s">
        <v>141</v>
      </c>
      <c r="C33" s="34" t="s">
        <v>140</v>
      </c>
      <c r="D33" s="35">
        <v>1</v>
      </c>
      <c r="E33" s="101">
        <v>104405</v>
      </c>
      <c r="F33" s="101">
        <f t="shared" si="3"/>
        <v>117309.458</v>
      </c>
      <c r="G33" s="36">
        <f t="shared" si="4"/>
        <v>5865.4729000000007</v>
      </c>
      <c r="H33" s="63">
        <f t="shared" si="5"/>
        <v>123174.93090000001</v>
      </c>
    </row>
    <row r="34" spans="2:8">
      <c r="B34" s="9" t="s">
        <v>144</v>
      </c>
      <c r="C34" s="34" t="s">
        <v>142</v>
      </c>
      <c r="D34" s="35">
        <v>1.2</v>
      </c>
      <c r="E34" s="101">
        <v>103655</v>
      </c>
      <c r="F34" s="101">
        <f t="shared" si="3"/>
        <v>116466.758</v>
      </c>
      <c r="G34" s="36">
        <f t="shared" si="4"/>
        <v>5823.3379000000004</v>
      </c>
      <c r="H34" s="63">
        <f t="shared" si="5"/>
        <v>122290.0959</v>
      </c>
    </row>
    <row r="35" spans="2:8">
      <c r="B35" s="9" t="s">
        <v>6</v>
      </c>
      <c r="C35" s="9" t="s">
        <v>12</v>
      </c>
      <c r="D35" s="27">
        <v>8</v>
      </c>
      <c r="E35" s="101">
        <v>103155</v>
      </c>
      <c r="F35" s="101">
        <f t="shared" si="3"/>
        <v>115904.958</v>
      </c>
      <c r="G35" s="36">
        <f t="shared" si="4"/>
        <v>5795.2479000000003</v>
      </c>
      <c r="H35" s="63">
        <f t="shared" si="5"/>
        <v>121700.2059</v>
      </c>
    </row>
    <row r="36" spans="2:8">
      <c r="B36" s="78" t="s">
        <v>6</v>
      </c>
      <c r="C36" s="9" t="s">
        <v>145</v>
      </c>
      <c r="D36" s="27">
        <v>8</v>
      </c>
      <c r="E36" s="101">
        <v>104655</v>
      </c>
      <c r="F36" s="101">
        <f t="shared" si="3"/>
        <v>117590.35799999999</v>
      </c>
      <c r="G36" s="36">
        <f t="shared" si="4"/>
        <v>5879.5178999999998</v>
      </c>
      <c r="H36" s="63">
        <f t="shared" si="5"/>
        <v>123469.8759</v>
      </c>
    </row>
    <row r="37" spans="2:8">
      <c r="B37" s="14" t="s">
        <v>27</v>
      </c>
      <c r="C37" s="9" t="s">
        <v>28</v>
      </c>
      <c r="D37" s="27">
        <v>8</v>
      </c>
      <c r="E37" s="101">
        <v>100445</v>
      </c>
      <c r="F37" s="101">
        <f t="shared" si="3"/>
        <v>112860.00199999999</v>
      </c>
      <c r="G37" s="36">
        <f t="shared" si="4"/>
        <v>5643.0001000000002</v>
      </c>
      <c r="H37" s="63">
        <f t="shared" si="5"/>
        <v>118503.0021</v>
      </c>
    </row>
    <row r="38" spans="2:8">
      <c r="B38" s="14" t="s">
        <v>27</v>
      </c>
      <c r="C38" s="9" t="s">
        <v>117</v>
      </c>
      <c r="D38" s="27">
        <v>18</v>
      </c>
      <c r="E38" s="101">
        <v>101655</v>
      </c>
      <c r="F38" s="101">
        <f t="shared" si="3"/>
        <v>114219.558</v>
      </c>
      <c r="G38" s="36">
        <f t="shared" si="4"/>
        <v>5710.9779000000008</v>
      </c>
      <c r="H38" s="63">
        <f t="shared" si="5"/>
        <v>119930.5359</v>
      </c>
    </row>
    <row r="39" spans="2:8">
      <c r="B39" s="14" t="s">
        <v>10</v>
      </c>
      <c r="C39" s="9" t="s">
        <v>9</v>
      </c>
      <c r="D39" s="27">
        <v>1.2</v>
      </c>
      <c r="E39" s="101">
        <v>103935</v>
      </c>
      <c r="F39" s="101">
        <f t="shared" si="3"/>
        <v>116781.36599999999</v>
      </c>
      <c r="G39" s="36">
        <f t="shared" si="4"/>
        <v>5839.0682999999999</v>
      </c>
      <c r="H39" s="63">
        <f t="shared" si="5"/>
        <v>122620.43429999999</v>
      </c>
    </row>
    <row r="40" spans="2:8">
      <c r="B40" s="14" t="s">
        <v>79</v>
      </c>
      <c r="C40" s="9" t="s">
        <v>77</v>
      </c>
      <c r="D40" s="27">
        <v>0.35</v>
      </c>
      <c r="E40" s="101">
        <v>109195</v>
      </c>
      <c r="F40" s="101">
        <f t="shared" si="3"/>
        <v>122691.50199999999</v>
      </c>
      <c r="G40" s="36">
        <f t="shared" si="4"/>
        <v>6134.5751</v>
      </c>
      <c r="H40" s="63">
        <f t="shared" si="5"/>
        <v>128826.07709999999</v>
      </c>
    </row>
    <row r="41" spans="2:8">
      <c r="B41" s="14" t="s">
        <v>80</v>
      </c>
      <c r="C41" s="4" t="s">
        <v>78</v>
      </c>
      <c r="D41" s="27">
        <v>0.12</v>
      </c>
      <c r="E41" s="101">
        <v>107995</v>
      </c>
      <c r="F41" s="101">
        <f t="shared" si="3"/>
        <v>121343.182</v>
      </c>
      <c r="G41" s="36">
        <f t="shared" si="4"/>
        <v>6067.1591000000008</v>
      </c>
      <c r="H41" s="63">
        <f t="shared" si="5"/>
        <v>127410.34110000001</v>
      </c>
    </row>
    <row r="42" spans="2:8">
      <c r="B42" s="98" t="s">
        <v>11</v>
      </c>
      <c r="C42" s="109" t="s">
        <v>156</v>
      </c>
      <c r="D42" s="27">
        <v>0.28000000000000003</v>
      </c>
      <c r="E42" s="101">
        <v>105395</v>
      </c>
      <c r="F42" s="101">
        <f t="shared" si="3"/>
        <v>118421.822</v>
      </c>
      <c r="G42" s="36">
        <f t="shared" si="4"/>
        <v>5921.0911000000006</v>
      </c>
      <c r="H42" s="63">
        <f t="shared" si="5"/>
        <v>124342.91310000001</v>
      </c>
    </row>
    <row r="43" spans="2:8">
      <c r="B43" s="98" t="s">
        <v>11</v>
      </c>
      <c r="C43" s="109" t="s">
        <v>154</v>
      </c>
      <c r="D43" s="27">
        <v>0.22</v>
      </c>
      <c r="E43" s="101">
        <v>105595</v>
      </c>
      <c r="F43" s="101">
        <f t="shared" si="3"/>
        <v>118646.542</v>
      </c>
      <c r="G43" s="36">
        <f t="shared" si="4"/>
        <v>5932.3271000000004</v>
      </c>
      <c r="H43" s="63">
        <f t="shared" si="5"/>
        <v>124578.8691</v>
      </c>
    </row>
    <row r="44" spans="2:8">
      <c r="B44" s="14" t="s">
        <v>125</v>
      </c>
      <c r="C44" s="9" t="s">
        <v>126</v>
      </c>
      <c r="D44" s="27">
        <v>0.3</v>
      </c>
      <c r="E44" s="101">
        <v>103555</v>
      </c>
      <c r="F44" s="101">
        <f t="shared" si="3"/>
        <v>116354.398</v>
      </c>
      <c r="G44" s="36">
        <f t="shared" si="4"/>
        <v>5817.7199000000001</v>
      </c>
      <c r="H44" s="63">
        <f t="shared" si="5"/>
        <v>122172.1179</v>
      </c>
    </row>
    <row r="45" spans="2:8">
      <c r="B45" s="14" t="s">
        <v>37</v>
      </c>
      <c r="C45" s="9" t="s">
        <v>38</v>
      </c>
      <c r="D45" s="27">
        <v>0.43</v>
      </c>
      <c r="E45" s="101">
        <v>110655</v>
      </c>
      <c r="F45" s="101">
        <f t="shared" si="3"/>
        <v>124331.958</v>
      </c>
      <c r="G45" s="36">
        <f t="shared" si="4"/>
        <v>6216.5979000000007</v>
      </c>
      <c r="H45" s="63">
        <f t="shared" si="5"/>
        <v>130548.55590000001</v>
      </c>
    </row>
    <row r="46" spans="2:8">
      <c r="B46" s="14" t="s">
        <v>37</v>
      </c>
      <c r="C46" s="9" t="s">
        <v>123</v>
      </c>
      <c r="D46" s="27">
        <v>0.22</v>
      </c>
      <c r="E46" s="101">
        <v>112155</v>
      </c>
      <c r="F46" s="101">
        <f t="shared" si="3"/>
        <v>126017.35799999999</v>
      </c>
      <c r="G46" s="36">
        <f t="shared" si="4"/>
        <v>6300.8679000000002</v>
      </c>
      <c r="H46" s="63">
        <f t="shared" si="5"/>
        <v>132318.22589999999</v>
      </c>
    </row>
    <row r="47" spans="2:8">
      <c r="B47" s="14" t="s">
        <v>37</v>
      </c>
      <c r="C47" s="9" t="s">
        <v>39</v>
      </c>
      <c r="D47" s="27">
        <v>0.33</v>
      </c>
      <c r="E47" s="101">
        <v>112198</v>
      </c>
      <c r="F47" s="101">
        <f t="shared" si="3"/>
        <v>126065.6728</v>
      </c>
      <c r="G47" s="36">
        <f t="shared" si="4"/>
        <v>6303.2836400000006</v>
      </c>
      <c r="H47" s="63">
        <f t="shared" si="5"/>
        <v>132368.95644000001</v>
      </c>
    </row>
    <row r="48" spans="2:8">
      <c r="B48" s="74" t="s">
        <v>37</v>
      </c>
      <c r="C48" s="4" t="s">
        <v>119</v>
      </c>
      <c r="D48" s="27"/>
      <c r="E48" s="101">
        <v>106725</v>
      </c>
      <c r="F48" s="101">
        <f t="shared" si="3"/>
        <v>119916.20999999999</v>
      </c>
      <c r="G48" s="36">
        <f t="shared" si="4"/>
        <v>5995.8104999999996</v>
      </c>
      <c r="H48" s="63">
        <f t="shared" si="5"/>
        <v>125912.02049999998</v>
      </c>
    </row>
    <row r="49" spans="2:8">
      <c r="B49" s="74" t="s">
        <v>37</v>
      </c>
      <c r="C49" s="4" t="s">
        <v>150</v>
      </c>
      <c r="D49" s="27"/>
      <c r="E49" s="101">
        <v>107845</v>
      </c>
      <c r="F49" s="101">
        <f t="shared" si="3"/>
        <v>121174.64199999999</v>
      </c>
      <c r="G49" s="36">
        <f t="shared" si="4"/>
        <v>6058.7321000000002</v>
      </c>
      <c r="H49" s="63">
        <f t="shared" si="5"/>
        <v>127233.37409999999</v>
      </c>
    </row>
    <row r="50" spans="2:8">
      <c r="B50" s="74" t="s">
        <v>37</v>
      </c>
      <c r="C50" s="4" t="s">
        <v>143</v>
      </c>
      <c r="D50" s="27"/>
      <c r="E50" s="101">
        <v>106415</v>
      </c>
      <c r="F50" s="101">
        <f t="shared" si="3"/>
        <v>119567.894</v>
      </c>
      <c r="G50" s="36">
        <f t="shared" si="4"/>
        <v>5978.3947000000007</v>
      </c>
      <c r="H50" s="63">
        <f t="shared" si="5"/>
        <v>125546.2887</v>
      </c>
    </row>
    <row r="51" spans="2:8">
      <c r="B51" s="14" t="s">
        <v>2</v>
      </c>
      <c r="C51" s="9" t="s">
        <v>3</v>
      </c>
      <c r="D51" s="27" t="s">
        <v>31</v>
      </c>
      <c r="E51" s="101">
        <v>99205</v>
      </c>
      <c r="F51" s="101">
        <f t="shared" si="3"/>
        <v>111466.738</v>
      </c>
      <c r="G51" s="36">
        <f t="shared" si="4"/>
        <v>5573.3369000000002</v>
      </c>
      <c r="H51" s="63">
        <f t="shared" si="5"/>
        <v>117040.07489999999</v>
      </c>
    </row>
    <row r="52" spans="2:8">
      <c r="B52" s="14" t="s">
        <v>2</v>
      </c>
      <c r="C52" s="9" t="s">
        <v>4</v>
      </c>
      <c r="D52" s="27" t="s">
        <v>31</v>
      </c>
      <c r="E52" s="101">
        <v>98555</v>
      </c>
      <c r="F52" s="101">
        <f t="shared" si="3"/>
        <v>110736.398</v>
      </c>
      <c r="G52" s="36">
        <f t="shared" si="4"/>
        <v>5536.8199000000004</v>
      </c>
      <c r="H52" s="63">
        <f t="shared" si="5"/>
        <v>116273.2179</v>
      </c>
    </row>
    <row r="53" spans="2:8">
      <c r="B53" s="13" t="s">
        <v>2</v>
      </c>
      <c r="C53" s="4" t="s">
        <v>14</v>
      </c>
      <c r="D53" s="27" t="s">
        <v>31</v>
      </c>
      <c r="E53" s="101">
        <v>101505</v>
      </c>
      <c r="F53" s="101">
        <f t="shared" si="3"/>
        <v>114051.018</v>
      </c>
      <c r="G53" s="36">
        <f t="shared" si="4"/>
        <v>5702.5509000000002</v>
      </c>
      <c r="H53" s="63">
        <f t="shared" si="5"/>
        <v>119753.5689</v>
      </c>
    </row>
    <row r="54" spans="2:8">
      <c r="B54" s="14" t="s">
        <v>2</v>
      </c>
      <c r="C54" s="9" t="s">
        <v>5</v>
      </c>
      <c r="D54" s="27" t="s">
        <v>31</v>
      </c>
      <c r="E54" s="101">
        <v>97345</v>
      </c>
      <c r="F54" s="101">
        <f t="shared" si="3"/>
        <v>109376.842</v>
      </c>
      <c r="G54" s="36">
        <f t="shared" si="4"/>
        <v>5468.8421000000008</v>
      </c>
      <c r="H54" s="63">
        <f t="shared" si="5"/>
        <v>114845.6841</v>
      </c>
    </row>
    <row r="55" spans="2:8" ht="13.5" thickBot="1">
      <c r="B55" s="50" t="s">
        <v>2</v>
      </c>
      <c r="C55" s="51" t="s">
        <v>32</v>
      </c>
      <c r="D55" s="28" t="s">
        <v>31</v>
      </c>
      <c r="E55" s="112">
        <v>102295</v>
      </c>
      <c r="F55" s="102">
        <f t="shared" si="3"/>
        <v>114938.662</v>
      </c>
      <c r="G55" s="22">
        <f t="shared" si="4"/>
        <v>5746.9331000000002</v>
      </c>
      <c r="H55" s="149">
        <f t="shared" si="5"/>
        <v>120685.59509999999</v>
      </c>
    </row>
    <row r="56" spans="2:8" ht="13.5" thickBot="1">
      <c r="C56" s="3"/>
      <c r="E56" s="7"/>
      <c r="F56" s="7"/>
      <c r="G56" s="7"/>
      <c r="H56" s="7"/>
    </row>
    <row r="57" spans="2:8" ht="16.5" thickBot="1">
      <c r="B57" s="214" t="s">
        <v>29</v>
      </c>
      <c r="C57" s="234"/>
      <c r="D57" s="234"/>
      <c r="E57" s="234"/>
      <c r="F57" s="234"/>
      <c r="G57" s="234"/>
      <c r="H57" s="237"/>
    </row>
    <row r="58" spans="2:8" ht="13.5" thickBot="1">
      <c r="B58" s="206" t="s">
        <v>15</v>
      </c>
      <c r="C58" s="244"/>
      <c r="D58" s="40" t="s">
        <v>8</v>
      </c>
      <c r="E58" s="61" t="s">
        <v>0</v>
      </c>
      <c r="F58" s="61" t="s">
        <v>181</v>
      </c>
      <c r="G58" s="61" t="s">
        <v>180</v>
      </c>
      <c r="H58" s="62" t="s">
        <v>1</v>
      </c>
    </row>
    <row r="59" spans="2:8">
      <c r="B59" s="54" t="s">
        <v>34</v>
      </c>
      <c r="C59" s="55" t="s">
        <v>92</v>
      </c>
      <c r="D59" s="35">
        <v>0.92</v>
      </c>
      <c r="E59" s="118">
        <v>105555</v>
      </c>
      <c r="F59" s="101">
        <f t="shared" ref="F59:F68" si="6">E59+E59*12.36%</f>
        <v>118601.598</v>
      </c>
      <c r="G59" s="36">
        <f t="shared" ref="G59:G68" si="7">F59*5%</f>
        <v>5930.0799000000006</v>
      </c>
      <c r="H59" s="63">
        <f t="shared" ref="H59:H68" si="8">F59+G59</f>
        <v>124531.6779</v>
      </c>
    </row>
    <row r="60" spans="2:8">
      <c r="B60" s="54" t="s">
        <v>34</v>
      </c>
      <c r="C60" s="55" t="s">
        <v>91</v>
      </c>
      <c r="D60" s="35">
        <v>2</v>
      </c>
      <c r="E60" s="103">
        <v>105555</v>
      </c>
      <c r="F60" s="101">
        <f t="shared" si="6"/>
        <v>118601.598</v>
      </c>
      <c r="G60" s="36">
        <f t="shared" si="7"/>
        <v>5930.0799000000006</v>
      </c>
      <c r="H60" s="63">
        <f t="shared" si="8"/>
        <v>124531.6779</v>
      </c>
    </row>
    <row r="61" spans="2:8">
      <c r="B61" s="54" t="s">
        <v>34</v>
      </c>
      <c r="C61" s="55" t="s">
        <v>163</v>
      </c>
      <c r="D61" s="35">
        <v>2</v>
      </c>
      <c r="E61" s="103">
        <v>106055</v>
      </c>
      <c r="F61" s="101">
        <f t="shared" si="6"/>
        <v>119163.398</v>
      </c>
      <c r="G61" s="36">
        <f t="shared" si="7"/>
        <v>5958.1699000000008</v>
      </c>
      <c r="H61" s="63">
        <f t="shared" si="8"/>
        <v>125121.56789999999</v>
      </c>
    </row>
    <row r="62" spans="2:8">
      <c r="B62" s="24" t="s">
        <v>83</v>
      </c>
      <c r="C62" s="18" t="s">
        <v>13</v>
      </c>
      <c r="D62" s="27">
        <v>4.2</v>
      </c>
      <c r="E62" s="104">
        <v>105655</v>
      </c>
      <c r="F62" s="101">
        <f t="shared" si="6"/>
        <v>118713.958</v>
      </c>
      <c r="G62" s="36">
        <f t="shared" si="7"/>
        <v>5935.6979000000001</v>
      </c>
      <c r="H62" s="63">
        <f t="shared" si="8"/>
        <v>124649.6559</v>
      </c>
    </row>
    <row r="63" spans="2:8">
      <c r="B63" s="24" t="s">
        <v>41</v>
      </c>
      <c r="C63" s="18" t="s">
        <v>40</v>
      </c>
      <c r="D63" s="27">
        <v>6.5</v>
      </c>
      <c r="E63" s="104">
        <v>109055</v>
      </c>
      <c r="F63" s="101">
        <f t="shared" si="6"/>
        <v>122534.198</v>
      </c>
      <c r="G63" s="36">
        <f t="shared" si="7"/>
        <v>6126.7099000000007</v>
      </c>
      <c r="H63" s="63">
        <f t="shared" si="8"/>
        <v>128660.90790000001</v>
      </c>
    </row>
    <row r="64" spans="2:8">
      <c r="B64" s="24" t="s">
        <v>89</v>
      </c>
      <c r="C64" s="18" t="s">
        <v>88</v>
      </c>
      <c r="D64" s="27">
        <v>30</v>
      </c>
      <c r="E64" s="104">
        <v>113005</v>
      </c>
      <c r="F64" s="101">
        <f t="shared" si="6"/>
        <v>126972.41800000001</v>
      </c>
      <c r="G64" s="36">
        <f t="shared" si="7"/>
        <v>6348.6209000000008</v>
      </c>
      <c r="H64" s="63">
        <f t="shared" si="8"/>
        <v>133321.03890000001</v>
      </c>
    </row>
    <row r="65" spans="2:9">
      <c r="B65" s="24" t="s">
        <v>82</v>
      </c>
      <c r="C65" s="18" t="s">
        <v>81</v>
      </c>
      <c r="D65" s="27">
        <v>50</v>
      </c>
      <c r="E65" s="104">
        <v>113305</v>
      </c>
      <c r="F65" s="101">
        <f t="shared" si="6"/>
        <v>127309.49799999999</v>
      </c>
      <c r="G65" s="36">
        <f t="shared" si="7"/>
        <v>6365.4749000000002</v>
      </c>
      <c r="H65" s="63">
        <f t="shared" si="8"/>
        <v>133674.97289999999</v>
      </c>
    </row>
    <row r="66" spans="2:9">
      <c r="B66" s="24" t="s">
        <v>2</v>
      </c>
      <c r="C66" s="18" t="s">
        <v>33</v>
      </c>
      <c r="D66" s="27" t="s">
        <v>31</v>
      </c>
      <c r="E66" s="104">
        <v>102555</v>
      </c>
      <c r="F66" s="101">
        <f t="shared" si="6"/>
        <v>115230.798</v>
      </c>
      <c r="G66" s="36">
        <f t="shared" si="7"/>
        <v>5761.5398999999998</v>
      </c>
      <c r="H66" s="63">
        <f t="shared" si="8"/>
        <v>120992.3379</v>
      </c>
    </row>
    <row r="67" spans="2:9">
      <c r="B67" s="24" t="s">
        <v>2</v>
      </c>
      <c r="C67" s="18" t="s">
        <v>35</v>
      </c>
      <c r="D67" s="27" t="s">
        <v>31</v>
      </c>
      <c r="E67" s="104">
        <v>104755</v>
      </c>
      <c r="F67" s="101">
        <f t="shared" si="6"/>
        <v>117702.71799999999</v>
      </c>
      <c r="G67" s="36">
        <f t="shared" si="7"/>
        <v>5885.1359000000002</v>
      </c>
      <c r="H67" s="63">
        <f t="shared" si="8"/>
        <v>123587.85389999999</v>
      </c>
    </row>
    <row r="68" spans="2:9" ht="13.5" thickBot="1">
      <c r="B68" s="53" t="s">
        <v>2</v>
      </c>
      <c r="C68" s="25" t="s">
        <v>36</v>
      </c>
      <c r="D68" s="28" t="s">
        <v>31</v>
      </c>
      <c r="E68" s="105">
        <v>103205</v>
      </c>
      <c r="F68" s="102">
        <f t="shared" si="6"/>
        <v>115961.13800000001</v>
      </c>
      <c r="G68" s="22">
        <f t="shared" si="7"/>
        <v>5798.0569000000005</v>
      </c>
      <c r="H68" s="149">
        <f t="shared" si="8"/>
        <v>121759.1949</v>
      </c>
    </row>
    <row r="69" spans="2:9" ht="13.5" thickBot="1">
      <c r="B69" s="30"/>
      <c r="C69" s="2"/>
      <c r="D69" s="2"/>
      <c r="E69" s="2"/>
      <c r="F69" s="2"/>
      <c r="G69" s="2"/>
      <c r="H69" s="31"/>
    </row>
    <row r="70" spans="2:9" ht="13.5">
      <c r="B70" s="57" t="s">
        <v>84</v>
      </c>
    </row>
    <row r="72" spans="2:9" s="140" customFormat="1">
      <c r="C72" s="132"/>
      <c r="D72" s="132"/>
      <c r="E72" s="132"/>
      <c r="F72" s="132"/>
      <c r="G72" s="132"/>
      <c r="H72" s="132"/>
      <c r="I72" s="132"/>
    </row>
    <row r="73" spans="2:9">
      <c r="B73" s="81"/>
      <c r="C73" s="81"/>
      <c r="D73" s="81"/>
      <c r="E73" s="81"/>
      <c r="F73" s="81"/>
      <c r="G73" s="81"/>
      <c r="H73" s="81"/>
      <c r="I73" s="81"/>
    </row>
    <row r="74" spans="2:9">
      <c r="B74" s="251"/>
      <c r="C74" s="251"/>
      <c r="D74" s="134"/>
      <c r="E74" s="139"/>
      <c r="F74" s="139"/>
      <c r="G74" s="139"/>
      <c r="H74" s="139"/>
      <c r="I74" s="81"/>
    </row>
    <row r="75" spans="2:9">
      <c r="B75" s="87"/>
      <c r="C75" s="137"/>
      <c r="D75" s="69"/>
      <c r="E75" s="130"/>
      <c r="F75" s="130"/>
      <c r="G75" s="12"/>
      <c r="H75" s="12"/>
      <c r="I75" s="81"/>
    </row>
    <row r="76" spans="2:9">
      <c r="B76" s="87"/>
      <c r="C76" s="137"/>
      <c r="D76" s="69"/>
      <c r="E76" s="130"/>
      <c r="F76" s="130"/>
      <c r="G76" s="12"/>
      <c r="H76" s="12"/>
      <c r="I76" s="81"/>
    </row>
    <row r="77" spans="2:9">
      <c r="B77" s="81"/>
      <c r="C77" s="81"/>
      <c r="D77" s="81"/>
      <c r="E77" s="81"/>
      <c r="F77" s="81"/>
      <c r="G77" s="81"/>
      <c r="H77" s="81"/>
      <c r="I77" s="81"/>
    </row>
  </sheetData>
  <mergeCells count="12">
    <mergeCell ref="B31:C31"/>
    <mergeCell ref="B57:H57"/>
    <mergeCell ref="B74:C74"/>
    <mergeCell ref="B1:I1"/>
    <mergeCell ref="B3:H3"/>
    <mergeCell ref="B4:H4"/>
    <mergeCell ref="B5:H5"/>
    <mergeCell ref="B6:I6"/>
    <mergeCell ref="B9:H9"/>
    <mergeCell ref="B10:C10"/>
    <mergeCell ref="B58:C58"/>
    <mergeCell ref="B30:H30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8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H17" sqref="H17"/>
    </sheetView>
  </sheetViews>
  <sheetFormatPr defaultRowHeight="12.75"/>
  <cols>
    <col min="2" max="2" width="13.5703125" customWidth="1"/>
    <col min="3" max="3" width="15.5703125" customWidth="1"/>
    <col min="7" max="7" width="12" bestFit="1" customWidth="1"/>
  </cols>
  <sheetData>
    <row r="1" spans="1:14" ht="23.25">
      <c r="A1" s="224" t="s">
        <v>115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80"/>
      <c r="M1" s="80"/>
      <c r="N1" s="1"/>
    </row>
    <row r="2" spans="1:14" ht="16.5">
      <c r="A2" s="226" t="s">
        <v>110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82"/>
    </row>
    <row r="3" spans="1:14" ht="15">
      <c r="A3" s="88"/>
      <c r="B3" s="221" t="s">
        <v>111</v>
      </c>
      <c r="C3" s="221"/>
      <c r="D3" s="221"/>
      <c r="E3" s="221"/>
      <c r="F3" s="221"/>
      <c r="G3" s="221"/>
      <c r="H3" s="221"/>
      <c r="I3" s="221"/>
      <c r="J3" s="221"/>
      <c r="K3" s="221"/>
      <c r="L3" s="81"/>
      <c r="M3" s="81"/>
      <c r="N3" s="82"/>
    </row>
    <row r="4" spans="1:14" ht="15">
      <c r="A4" s="88"/>
      <c r="B4" s="221" t="s">
        <v>112</v>
      </c>
      <c r="C4" s="221"/>
      <c r="D4" s="221"/>
      <c r="E4" s="221"/>
      <c r="F4" s="221"/>
      <c r="G4" s="221"/>
      <c r="H4" s="221"/>
      <c r="I4" s="221"/>
      <c r="J4" s="221"/>
      <c r="K4" s="221"/>
      <c r="L4" s="81"/>
      <c r="M4" s="81"/>
      <c r="N4" s="82"/>
    </row>
    <row r="5" spans="1:14" ht="15">
      <c r="A5" s="88"/>
      <c r="B5" s="221" t="s">
        <v>113</v>
      </c>
      <c r="C5" s="221"/>
      <c r="D5" s="221"/>
      <c r="E5" s="221"/>
      <c r="F5" s="221"/>
      <c r="G5" s="221"/>
      <c r="H5" s="221"/>
      <c r="I5" s="221"/>
      <c r="J5" s="221"/>
      <c r="K5" s="221"/>
      <c r="L5" s="81"/>
      <c r="M5" s="81"/>
      <c r="N5" s="82"/>
    </row>
    <row r="6" spans="1:14" ht="18.75" thickBot="1">
      <c r="A6" s="257" t="s">
        <v>114</v>
      </c>
      <c r="B6" s="238"/>
      <c r="C6" s="238"/>
      <c r="D6" s="223"/>
      <c r="E6" s="223"/>
      <c r="F6" s="223"/>
      <c r="G6" s="223"/>
      <c r="H6" s="223"/>
      <c r="I6" s="223"/>
      <c r="J6" s="223"/>
      <c r="K6" s="223"/>
      <c r="L6" s="2"/>
      <c r="M6" s="2"/>
      <c r="N6" s="31"/>
    </row>
    <row r="7" spans="1:14" ht="13.5" thickBot="1">
      <c r="A7" s="78"/>
      <c r="B7" s="78"/>
      <c r="C7" s="78"/>
    </row>
    <row r="8" spans="1:14" ht="15.75" thickBot="1">
      <c r="A8" s="127" t="s">
        <v>207</v>
      </c>
      <c r="B8" s="78"/>
      <c r="C8" s="78"/>
      <c r="D8" s="107"/>
      <c r="E8" s="107"/>
      <c r="F8" s="107"/>
      <c r="G8" s="120">
        <v>41640</v>
      </c>
      <c r="H8" s="108"/>
    </row>
    <row r="9" spans="1:14" ht="15">
      <c r="A9" s="127"/>
      <c r="B9" s="78"/>
      <c r="C9" s="78"/>
    </row>
    <row r="10" spans="1:14">
      <c r="A10" s="78"/>
      <c r="B10" s="256" t="s">
        <v>98</v>
      </c>
      <c r="C10" s="256"/>
    </row>
    <row r="11" spans="1:14" ht="25.5">
      <c r="A11" s="78"/>
      <c r="B11" s="75" t="s">
        <v>102</v>
      </c>
      <c r="C11" s="76">
        <v>97830</v>
      </c>
    </row>
    <row r="12" spans="1:14" ht="25.5">
      <c r="A12" s="78"/>
      <c r="B12" s="75" t="s">
        <v>103</v>
      </c>
      <c r="C12" s="76">
        <v>89220</v>
      </c>
    </row>
    <row r="13" spans="1:14" ht="25.5">
      <c r="A13" s="78"/>
      <c r="B13" s="75" t="s">
        <v>104</v>
      </c>
      <c r="C13" s="76">
        <v>96830</v>
      </c>
    </row>
    <row r="14" spans="1:14">
      <c r="A14" s="78"/>
      <c r="B14" s="75" t="s">
        <v>105</v>
      </c>
      <c r="C14" s="76">
        <v>91730</v>
      </c>
    </row>
    <row r="15" spans="1:14">
      <c r="A15" s="78"/>
      <c r="B15" s="78"/>
      <c r="C15" s="78"/>
    </row>
    <row r="16" spans="1:14">
      <c r="A16" s="78"/>
      <c r="B16" s="78"/>
      <c r="C16" s="78"/>
    </row>
    <row r="17" spans="1:3" ht="38.25">
      <c r="A17" s="78"/>
      <c r="B17" s="73" t="s">
        <v>98</v>
      </c>
      <c r="C17" s="74"/>
    </row>
    <row r="18" spans="1:3" ht="25.5">
      <c r="A18" s="78"/>
      <c r="B18" s="75" t="s">
        <v>99</v>
      </c>
      <c r="C18" s="76">
        <v>95623</v>
      </c>
    </row>
    <row r="19" spans="1:3">
      <c r="A19" s="78"/>
      <c r="B19" s="75"/>
      <c r="C19" s="76"/>
    </row>
    <row r="20" spans="1:3" ht="25.5">
      <c r="A20" s="78"/>
      <c r="B20" s="75" t="s">
        <v>100</v>
      </c>
      <c r="C20" s="76">
        <v>92663</v>
      </c>
    </row>
    <row r="21" spans="1:3">
      <c r="A21" s="78"/>
      <c r="B21" s="75" t="s">
        <v>101</v>
      </c>
      <c r="C21" s="76">
        <v>91683</v>
      </c>
    </row>
    <row r="22" spans="1:3">
      <c r="A22" s="78"/>
      <c r="B22" s="128" t="s">
        <v>157</v>
      </c>
      <c r="C22" s="129">
        <v>70583</v>
      </c>
    </row>
  </sheetData>
  <mergeCells count="7">
    <mergeCell ref="B10:C10"/>
    <mergeCell ref="A1:K1"/>
    <mergeCell ref="B3:K3"/>
    <mergeCell ref="B4:K4"/>
    <mergeCell ref="B5:K5"/>
    <mergeCell ref="A6:K6"/>
    <mergeCell ref="A2:M2"/>
  </mergeCells>
  <phoneticPr fontId="28" type="noConversion"/>
  <pageMargins left="0.75" right="0.75" top="1" bottom="1" header="0.5" footer="0.5"/>
  <pageSetup paperSize="9" scale="93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C56"/>
  <sheetViews>
    <sheetView zoomScale="125" zoomScaleNormal="125" workbookViewId="0">
      <selection activeCell="A8" sqref="A8"/>
    </sheetView>
  </sheetViews>
  <sheetFormatPr defaultRowHeight="12.75"/>
  <cols>
    <col min="1" max="1" width="121.42578125" customWidth="1"/>
    <col min="2" max="3" width="9.140625" hidden="1" customWidth="1"/>
  </cols>
  <sheetData>
    <row r="1" spans="1:3">
      <c r="A1" s="258" t="s">
        <v>206</v>
      </c>
      <c r="B1" s="258"/>
      <c r="C1" s="258"/>
    </row>
    <row r="2" spans="1:3">
      <c r="A2" s="93" t="s">
        <v>42</v>
      </c>
      <c r="B2" s="94"/>
      <c r="C2" s="94"/>
    </row>
    <row r="3" spans="1:3">
      <c r="A3" s="94" t="s">
        <v>43</v>
      </c>
      <c r="B3" s="94"/>
      <c r="C3" s="94"/>
    </row>
    <row r="4" spans="1:3">
      <c r="A4" s="94" t="s">
        <v>44</v>
      </c>
      <c r="B4" s="94"/>
      <c r="C4" s="94"/>
    </row>
    <row r="5" spans="1:3">
      <c r="A5" s="94" t="s">
        <v>45</v>
      </c>
      <c r="B5" s="94"/>
      <c r="C5" s="94"/>
    </row>
    <row r="6" spans="1:3">
      <c r="A6" s="95" t="s">
        <v>46</v>
      </c>
      <c r="B6" s="94"/>
      <c r="C6" s="94"/>
    </row>
    <row r="7" spans="1:3">
      <c r="A7" s="94" t="s">
        <v>47</v>
      </c>
      <c r="B7" s="94"/>
      <c r="C7" s="94"/>
    </row>
    <row r="8" spans="1:3">
      <c r="A8" s="94" t="s">
        <v>210</v>
      </c>
      <c r="B8" s="94"/>
      <c r="C8" s="94"/>
    </row>
    <row r="9" spans="1:3">
      <c r="A9" s="93" t="s">
        <v>48</v>
      </c>
      <c r="B9" s="94"/>
      <c r="C9" s="94"/>
    </row>
    <row r="10" spans="1:3">
      <c r="A10" s="94" t="s">
        <v>199</v>
      </c>
      <c r="B10" s="94"/>
      <c r="C10" s="94"/>
    </row>
    <row r="11" spans="1:3">
      <c r="A11" s="94" t="s">
        <v>49</v>
      </c>
      <c r="B11" s="94"/>
      <c r="C11" s="94"/>
    </row>
    <row r="12" spans="1:3">
      <c r="A12" s="94" t="s">
        <v>50</v>
      </c>
      <c r="B12" s="94"/>
      <c r="C12" s="94"/>
    </row>
    <row r="13" spans="1:3">
      <c r="A13" s="94" t="s">
        <v>51</v>
      </c>
      <c r="B13" s="94"/>
      <c r="C13" s="94"/>
    </row>
    <row r="14" spans="1:3">
      <c r="A14" s="94" t="s">
        <v>52</v>
      </c>
      <c r="B14" s="94"/>
      <c r="C14" s="94"/>
    </row>
    <row r="15" spans="1:3">
      <c r="A15" s="94" t="s">
        <v>200</v>
      </c>
      <c r="B15" s="94"/>
      <c r="C15" s="94"/>
    </row>
    <row r="16" spans="1:3">
      <c r="A16" s="95" t="s">
        <v>53</v>
      </c>
      <c r="B16" s="94"/>
      <c r="C16" s="94"/>
    </row>
    <row r="17" spans="1:3">
      <c r="A17" s="94" t="s">
        <v>158</v>
      </c>
      <c r="B17" s="94"/>
      <c r="C17" s="94"/>
    </row>
    <row r="18" spans="1:3">
      <c r="A18" s="94"/>
      <c r="B18" s="94"/>
      <c r="C18" s="94"/>
    </row>
    <row r="19" spans="1:3">
      <c r="A19" s="93" t="s">
        <v>54</v>
      </c>
      <c r="B19" s="94"/>
      <c r="C19" s="94"/>
    </row>
    <row r="20" spans="1:3">
      <c r="A20" s="94" t="s">
        <v>55</v>
      </c>
      <c r="B20" s="94"/>
      <c r="C20" s="94"/>
    </row>
    <row r="21" spans="1:3">
      <c r="A21" s="95" t="s">
        <v>56</v>
      </c>
      <c r="B21" s="94"/>
      <c r="C21" s="94"/>
    </row>
    <row r="22" spans="1:3">
      <c r="A22" s="94" t="s">
        <v>57</v>
      </c>
      <c r="B22" s="94"/>
      <c r="C22" s="94"/>
    </row>
    <row r="23" spans="1:3">
      <c r="A23" s="94" t="s">
        <v>58</v>
      </c>
      <c r="B23" s="94"/>
      <c r="C23" s="94"/>
    </row>
    <row r="24" spans="1:3">
      <c r="A24" s="94" t="s">
        <v>59</v>
      </c>
      <c r="B24" s="94"/>
      <c r="C24" s="94"/>
    </row>
    <row r="25" spans="1:3">
      <c r="A25" s="94"/>
      <c r="B25" s="94"/>
      <c r="C25" s="94"/>
    </row>
    <row r="26" spans="1:3">
      <c r="A26" s="93" t="s">
        <v>60</v>
      </c>
      <c r="B26" s="94"/>
      <c r="C26" s="94"/>
    </row>
    <row r="27" spans="1:3">
      <c r="A27" s="94" t="s">
        <v>151</v>
      </c>
      <c r="B27" s="94"/>
      <c r="C27" s="94"/>
    </row>
    <row r="28" spans="1:3">
      <c r="A28" s="94" t="s">
        <v>122</v>
      </c>
      <c r="B28" s="94"/>
      <c r="C28" s="94"/>
    </row>
    <row r="29" spans="1:3">
      <c r="A29" s="94" t="s">
        <v>124</v>
      </c>
      <c r="B29" s="94"/>
      <c r="C29" s="94"/>
    </row>
    <row r="30" spans="1:3">
      <c r="A30" s="94" t="s">
        <v>153</v>
      </c>
      <c r="B30" s="94"/>
      <c r="C30" s="94"/>
    </row>
    <row r="31" spans="1:3">
      <c r="A31" s="94" t="s">
        <v>121</v>
      </c>
      <c r="B31" s="94"/>
      <c r="C31" s="94"/>
    </row>
    <row r="32" spans="1:3">
      <c r="A32" s="94" t="s">
        <v>147</v>
      </c>
      <c r="B32" s="94"/>
      <c r="C32" s="94"/>
    </row>
    <row r="33" spans="1:3">
      <c r="A33" s="94" t="s">
        <v>152</v>
      </c>
      <c r="B33" s="94"/>
      <c r="C33" s="94"/>
    </row>
    <row r="34" spans="1:3">
      <c r="A34" s="93" t="s">
        <v>61</v>
      </c>
      <c r="B34" s="94"/>
      <c r="C34" s="94"/>
    </row>
    <row r="35" spans="1:3">
      <c r="A35" s="94" t="s">
        <v>62</v>
      </c>
      <c r="B35" s="94"/>
      <c r="C35" s="94"/>
    </row>
    <row r="36" spans="1:3">
      <c r="A36" s="94" t="s">
        <v>63</v>
      </c>
      <c r="B36" s="94"/>
      <c r="C36" s="94"/>
    </row>
    <row r="37" spans="1:3">
      <c r="A37" s="95" t="s">
        <v>64</v>
      </c>
      <c r="B37" s="94"/>
      <c r="C37" s="94"/>
    </row>
    <row r="38" spans="1:3">
      <c r="A38" s="94"/>
      <c r="B38" s="94"/>
      <c r="C38" s="94"/>
    </row>
    <row r="39" spans="1:3">
      <c r="A39" s="94" t="s">
        <v>65</v>
      </c>
      <c r="B39" s="94"/>
      <c r="C39" s="94"/>
    </row>
    <row r="40" spans="1:3">
      <c r="A40" s="93" t="s">
        <v>66</v>
      </c>
      <c r="B40" s="94"/>
      <c r="C40" s="94"/>
    </row>
    <row r="41" spans="1:3">
      <c r="A41" s="94" t="s">
        <v>159</v>
      </c>
      <c r="B41" s="94"/>
      <c r="C41" s="94"/>
    </row>
    <row r="42" spans="1:3">
      <c r="A42" s="94"/>
      <c r="B42" s="94"/>
      <c r="C42" s="94"/>
    </row>
    <row r="43" spans="1:3">
      <c r="A43" s="94" t="s">
        <v>67</v>
      </c>
      <c r="B43" s="94"/>
      <c r="C43" s="94"/>
    </row>
    <row r="44" spans="1:3">
      <c r="A44" s="94"/>
      <c r="B44" s="94"/>
      <c r="C44" s="94"/>
    </row>
    <row r="45" spans="1:3">
      <c r="A45" s="94" t="s">
        <v>68</v>
      </c>
      <c r="B45" s="94"/>
      <c r="C45" s="94"/>
    </row>
    <row r="46" spans="1:3">
      <c r="A46" s="94" t="s">
        <v>69</v>
      </c>
      <c r="B46" s="94"/>
      <c r="C46" s="94"/>
    </row>
    <row r="47" spans="1:3">
      <c r="A47" s="96" t="s">
        <v>70</v>
      </c>
      <c r="B47" s="97"/>
      <c r="C47" s="94"/>
    </row>
    <row r="48" spans="1:3">
      <c r="A48" s="94" t="s">
        <v>71</v>
      </c>
      <c r="B48" s="94"/>
      <c r="C48" s="94"/>
    </row>
    <row r="49" spans="1:3">
      <c r="A49" s="94" t="s">
        <v>72</v>
      </c>
      <c r="B49" s="94"/>
      <c r="C49" s="94"/>
    </row>
    <row r="50" spans="1:3">
      <c r="A50" s="94" t="s">
        <v>73</v>
      </c>
      <c r="B50" s="94"/>
      <c r="C50" s="94"/>
    </row>
    <row r="51" spans="1:3">
      <c r="A51" s="94" t="s">
        <v>74</v>
      </c>
      <c r="B51" s="94"/>
      <c r="C51" s="94"/>
    </row>
    <row r="52" spans="1:3">
      <c r="A52" s="74" t="s">
        <v>160</v>
      </c>
      <c r="B52" s="78"/>
      <c r="C52" s="78"/>
    </row>
    <row r="53" spans="1:3">
      <c r="A53" s="96" t="s">
        <v>148</v>
      </c>
    </row>
    <row r="54" spans="1:3">
      <c r="A54" s="96" t="s">
        <v>161</v>
      </c>
    </row>
    <row r="55" spans="1:3">
      <c r="A55" s="125" t="s">
        <v>149</v>
      </c>
    </row>
    <row r="56" spans="1:3">
      <c r="A56" s="96" t="s">
        <v>162</v>
      </c>
    </row>
  </sheetData>
  <mergeCells count="1">
    <mergeCell ref="A1:C1"/>
  </mergeCells>
  <phoneticPr fontId="28" type="noConversion"/>
  <pageMargins left="0.5" right="0.5" top="1" bottom="1" header="0.5" footer="0.5"/>
  <pageSetup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DAMAN</vt:lpstr>
      <vt:lpstr>SILVASSA</vt:lpstr>
      <vt:lpstr>BOISAR</vt:lpstr>
      <vt:lpstr>NASHIK RSC</vt:lpstr>
      <vt:lpstr>SOLAN</vt:lpstr>
      <vt:lpstr>EX-VASAI DEPOT</vt:lpstr>
      <vt:lpstr>PLANT WASTE</vt:lpstr>
      <vt:lpstr>T&amp;C</vt:lpstr>
      <vt:lpstr>BOISAR!Print_Area</vt:lpstr>
      <vt:lpstr>DAMAN!Print_Area</vt:lpstr>
      <vt:lpstr>'NASHIK RSC'!Print_Area</vt:lpstr>
      <vt:lpstr>SILVASSA!Print_Area</vt:lpstr>
      <vt:lpstr>SOLAN!Print_Area</vt:lpstr>
    </vt:vector>
  </TitlesOfParts>
  <Company>XYZ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 Windows</dc:creator>
  <cp:lastModifiedBy>abc</cp:lastModifiedBy>
  <cp:lastPrinted>2013-11-16T05:56:23Z</cp:lastPrinted>
  <dcterms:created xsi:type="dcterms:W3CDTF">2010-07-16T02:24:36Z</dcterms:created>
  <dcterms:modified xsi:type="dcterms:W3CDTF">2014-01-03T04:24:14Z</dcterms:modified>
</cp:coreProperties>
</file>